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Example 12-month" sheetId="2" state="visible" r:id="rId2"/>
    <sheet name="Example 13-week" sheetId="3" state="visible" r:id="rId3"/>
    <sheet name="Your 12-month" sheetId="4" state="visible" r:id="rId4"/>
    <sheet name="Your 13-week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;[Red]-&quot;$&quot;#,##0;&quot;$&quot;0"/>
    <numFmt numFmtId="165" formatCode="yyyy-mm-dd"/>
    <numFmt numFmtId="166" formatCode="mmm yyyy"/>
    <numFmt numFmtId="167" formatCode="d mmm yyyy"/>
    <numFmt numFmtId="168" formatCode="d mmm"/>
  </numFmts>
  <fonts count="5">
    <font>
      <name val="Calibri"/>
      <family val="2"/>
      <color theme="1"/>
      <sz val="11"/>
      <scheme val="minor"/>
    </font>
    <font>
      <b val="1"/>
      <color rgb="000C1222"/>
      <sz val="16"/>
    </font>
    <font>
      <b val="1"/>
      <color rgb="000C1222"/>
    </font>
    <font>
      <b val="1"/>
      <color rgb="000C1222"/>
      <sz val="14"/>
    </font>
    <font>
      <i val="1"/>
      <color rgb="00475569"/>
    </font>
  </fonts>
  <fills count="5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F1F5F9"/>
      </patternFill>
    </fill>
    <fill>
      <patternFill patternType="solid">
        <fgColor rgb="00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0" fillId="2" borderId="0" pivotButton="0" quotePrefix="0" xfId="0"/>
    <xf numFmtId="166" fontId="0" fillId="2" borderId="0" pivotButton="0" quotePrefix="0" xfId="0"/>
    <xf numFmtId="9" fontId="0" fillId="2" borderId="0" pivotButton="0" quotePrefix="0" xfId="0"/>
    <xf numFmtId="9" fontId="0" fillId="0" borderId="0" pivotButton="0" quotePrefix="0" xfId="0"/>
    <xf numFmtId="0" fontId="2" fillId="3" borderId="0" applyAlignment="1" pivotButton="0" quotePrefix="0" xfId="0">
      <alignment horizontal="left" vertical="center" wrapText="1"/>
    </xf>
    <xf numFmtId="166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164" fontId="0" fillId="0" borderId="0" pivotButton="0" quotePrefix="0" xfId="0"/>
    <xf numFmtId="0" fontId="2" fillId="4" borderId="0" pivotButton="0" quotePrefix="0" xfId="0"/>
    <xf numFmtId="164" fontId="2" fillId="4" borderId="0" pivotButton="0" quotePrefix="0" xfId="0"/>
    <xf numFmtId="167" fontId="0" fillId="2" borderId="0" pivotButton="0" quotePrefix="0" xfId="0"/>
    <xf numFmtId="168" fontId="0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8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Cash flow forecast template (12-month and 13-week)</t>
        </is>
      </c>
    </row>
    <row r="3">
      <c r="A3" s="2" t="inlineStr">
        <is>
          <t>From the Parity blog: parityai.pro/blog/cash-flow-forecast-template. Opens in Excel, Google Sheets and Numbers. No macros.</t>
        </is>
      </c>
    </row>
    <row r="4">
      <c r="A4" s="2" t="inlineStr"/>
    </row>
    <row r="5">
      <c r="A5" s="3" t="inlineStr">
        <is>
          <t>The tabs</t>
        </is>
      </c>
    </row>
    <row r="6">
      <c r="A6" s="2" t="inlineStr">
        <is>
          <t>Example 12-month and Example 13-week: a fictional catering business, filled in, so you can see how every line behaves. Delete or keep them.</t>
        </is>
      </c>
    </row>
    <row r="7">
      <c r="A7" s="2" t="inlineStr">
        <is>
          <t>Your 12-month and Your 13-week: the same formulas, empty, ready for your numbers.</t>
        </is>
      </c>
    </row>
    <row r="8">
      <c r="A8" s="2" t="inlineStr"/>
    </row>
    <row r="9">
      <c r="A9" s="3" t="inlineStr">
        <is>
          <t>Fill in the 12-month tab (about an hour)</t>
        </is>
      </c>
    </row>
    <row r="10">
      <c r="A10" s="2" t="inlineStr">
        <is>
          <t>1. Opening cash: your real bank balance across operating accounts on the first day of the first month. Not profit, not last month's balance sheet.</t>
        </is>
      </c>
    </row>
    <row r="11">
      <c r="A11" s="2" t="inlineStr">
        <is>
          <t>2. Minimum cash: the lowest balance you are willing to run at. Two to three weeks of fixed costs is a common starting point.</t>
        </is>
      </c>
    </row>
    <row r="12">
      <c r="A12" s="2" t="inlineStr">
        <is>
          <t>3. First month: type the first day of the month, e.g. 1 Nov 2026. Month headings fill in by themselves.</t>
        </is>
      </c>
    </row>
    <row r="13">
      <c r="A13" s="2" t="inlineStr">
        <is>
          <t>4. Collection pattern: of a month's invoices, the share paid that month, the next month and two months later. Work it out from your aging report or last year's invoices. The three must add to 100%.</t>
        </is>
      </c>
    </row>
    <row r="14">
      <c r="A14" s="2" t="inlineStr">
        <is>
          <t>5. Invoiced sales: sales you invoice on terms, including the two months before the forecast (history columns). The template turns them into Customer payments with the pattern.</t>
        </is>
      </c>
    </row>
    <row r="15">
      <c r="A15" s="2" t="inlineStr">
        <is>
          <t>6. Deposits &amp; card sales: money that arrives when you sell (card, cash, deposits).</t>
        </is>
      </c>
    </row>
    <row r="16">
      <c r="A16" s="2" t="inlineStr">
        <is>
          <t>7. Every cash-out line goes in the month the money leaves the bank, not the month you get the bill. Put tax payments, insurance renewals and equipment on their own dates.</t>
        </is>
      </c>
    </row>
    <row r="17">
      <c r="A17" s="2" t="inlineStr">
        <is>
          <t>8. Read rows 33 to 38: closing cash by month, headroom over your minimum, and how many months close below it.</t>
        </is>
      </c>
    </row>
    <row r="18">
      <c r="A18" s="2" t="inlineStr"/>
    </row>
    <row r="19">
      <c r="A19" s="3" t="inlineStr">
        <is>
          <t>Fill in the 13-week tab (when cash gets tight)</t>
        </is>
      </c>
    </row>
    <row r="20">
      <c r="A20" s="2" t="inlineStr">
        <is>
          <t>1. Opening cash and minimum link to the 12-month tab. If you start mid-month, type today's bank balance over the link.</t>
        </is>
      </c>
    </row>
    <row r="21">
      <c r="A21" s="2" t="inlineStr">
        <is>
          <t>2. First week starts: a Monday. Week dates fill in by themselves.</t>
        </is>
      </c>
    </row>
    <row r="22">
      <c r="A22" s="2" t="inlineStr">
        <is>
          <t>3. Item list (row 45 down): one row per expected receipt or payment, with the date you expect the money to move, a category from the dropdown, and a positive amount.</t>
        </is>
      </c>
    </row>
    <row r="23">
      <c r="A23" s="2" t="inlineStr">
        <is>
          <t>4. The grid adds the list up by category and week with SUMIFS. Check cell B36: if it is not zero, an item has a date outside the 13 weeks or a category that is not on the list.</t>
        </is>
      </c>
    </row>
    <row r="24">
      <c r="A24" s="2" t="inlineStr">
        <is>
          <t>5. Every Friday: replace week 1's forecast with what happened, drop it, add a new week 13.</t>
        </is>
      </c>
    </row>
    <row r="25">
      <c r="A25" s="2" t="inlineStr"/>
    </row>
    <row r="26">
      <c r="A26" s="3" t="inlineStr">
        <is>
          <t>What this template can't do</t>
        </is>
      </c>
    </row>
    <row r="27">
      <c r="A27" s="2" t="inlineStr">
        <is>
          <t>It doesn't know your bank balance or your invoices; you type them in. It has one scenario: copy a tab to test a slow case. It isn't a profit forecast or a budget: it shows when cash moves, not whether you made money.</t>
        </is>
      </c>
    </row>
    <row r="28">
      <c r="A28" s="2" t="inlineStr">
        <is>
          <t>Method guides: parityai.pro/blog/cash-flow-forecast (monthly) and parityai.pro/blog/13-week-cash-flow (weekly).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9"/>
  <sheetViews>
    <sheetView workbookViewId="0">
      <pane xSplit="1" ySplit="12" topLeftCell="B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4" customWidth="1" min="2" max="2"/>
    <col width="14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5" customWidth="1" min="16" max="16"/>
  </cols>
  <sheetData>
    <row r="1">
      <c r="A1" s="4" t="inlineStr">
        <is>
          <t>Larkspur Catering: 12-month cash flow forecast (EXAMPLE, fictional business)</t>
        </is>
      </c>
    </row>
    <row r="2">
      <c r="A2" s="5" t="inlineStr">
        <is>
          <t>Amber cells are inputs. Everything else is a formula; don't type over it.</t>
        </is>
      </c>
    </row>
    <row r="4">
      <c r="A4" t="inlineStr">
        <is>
          <t>Opening cash (bank balance on the start date)</t>
        </is>
      </c>
      <c r="B4" s="6" t="n">
        <v>52000</v>
      </c>
    </row>
    <row r="5">
      <c r="A5" t="inlineStr">
        <is>
          <t>Minimum cash you will accept</t>
        </is>
      </c>
      <c r="B5" s="6" t="n">
        <v>25000</v>
      </c>
    </row>
    <row r="6">
      <c r="A6" t="inlineStr">
        <is>
          <t>First month of the forecast</t>
        </is>
      </c>
      <c r="B6" s="7" t="n">
        <v>46327</v>
      </c>
    </row>
    <row r="7">
      <c r="A7" t="inlineStr">
        <is>
          <t>Share of invoices paid in the month invoiced</t>
        </is>
      </c>
      <c r="B7" s="8" t="n">
        <v>0.3</v>
      </c>
    </row>
    <row r="8">
      <c r="A8" t="inlineStr">
        <is>
          <t>...paid the next month</t>
        </is>
      </c>
      <c r="B8" s="8" t="n">
        <v>0.6</v>
      </c>
    </row>
    <row r="9">
      <c r="A9" t="inlineStr">
        <is>
          <t>...paid two months later</t>
        </is>
      </c>
      <c r="B9" s="8" t="n">
        <v>0.1</v>
      </c>
    </row>
    <row r="10">
      <c r="A10" t="inlineStr">
        <is>
          <t>Check: the three shares add up to</t>
        </is>
      </c>
      <c r="B10" s="9">
        <f>B7+B8+B9</f>
        <v/>
      </c>
      <c r="C10">
        <f>IF(B10=0,"Enter the three shares",IF(ROUND(B10,4)=1,"OK","Shares must add to 100%"))</f>
        <v/>
      </c>
    </row>
    <row r="11">
      <c r="A11" s="5" t="inlineStr">
        <is>
          <t>History columns: only the invoiced-sales row needs them (actual invoices from the two months before the forecast).</t>
        </is>
      </c>
    </row>
    <row r="12">
      <c r="A12" s="10" t="inlineStr">
        <is>
          <t>Line</t>
        </is>
      </c>
      <c r="B12" s="11">
        <f>IF(D12="","",DATE(YEAR(D12),MONTH(D12)-2,1))</f>
        <v/>
      </c>
      <c r="C12" s="11">
        <f>IF(D12="","",DATE(YEAR(D12),MONTH(D12)-1,1))</f>
        <v/>
      </c>
      <c r="D12" s="11">
        <f>IF(B6="","",B6)</f>
        <v/>
      </c>
      <c r="E12" s="11">
        <f>IF(D12="","",DATE(YEAR(D12),MONTH(D12)+1,1))</f>
        <v/>
      </c>
      <c r="F12" s="11">
        <f>IF(E12="","",DATE(YEAR(E12),MONTH(E12)+1,1))</f>
        <v/>
      </c>
      <c r="G12" s="11">
        <f>IF(F12="","",DATE(YEAR(F12),MONTH(F12)+1,1))</f>
        <v/>
      </c>
      <c r="H12" s="11">
        <f>IF(G12="","",DATE(YEAR(G12),MONTH(G12)+1,1))</f>
        <v/>
      </c>
      <c r="I12" s="11">
        <f>IF(H12="","",DATE(YEAR(H12),MONTH(H12)+1,1))</f>
        <v/>
      </c>
      <c r="J12" s="11">
        <f>IF(I12="","",DATE(YEAR(I12),MONTH(I12)+1,1))</f>
        <v/>
      </c>
      <c r="K12" s="11">
        <f>IF(J12="","",DATE(YEAR(J12),MONTH(J12)+1,1))</f>
        <v/>
      </c>
      <c r="L12" s="11">
        <f>IF(K12="","",DATE(YEAR(K12),MONTH(K12)+1,1))</f>
        <v/>
      </c>
      <c r="M12" s="11">
        <f>IF(L12="","",DATE(YEAR(L12),MONTH(L12)+1,1))</f>
        <v/>
      </c>
      <c r="N12" s="11">
        <f>IF(M12="","",DATE(YEAR(M12),MONTH(M12)+1,1))</f>
        <v/>
      </c>
      <c r="O12" s="11">
        <f>IF(N12="","",DATE(YEAR(N12),MONTH(N12)+1,1))</f>
        <v/>
      </c>
      <c r="P12" s="12" t="inlineStr">
        <is>
          <t>12-month total</t>
        </is>
      </c>
    </row>
    <row r="13">
      <c r="A13" s="3" t="inlineStr">
        <is>
          <t>CASH IN</t>
        </is>
      </c>
    </row>
    <row r="14">
      <c r="A14" t="inlineStr">
        <is>
          <t>Invoiced sales (on terms)</t>
        </is>
      </c>
      <c r="B14" s="6" t="n">
        <v>38000</v>
      </c>
      <c r="C14" s="6" t="n">
        <v>42000</v>
      </c>
      <c r="D14" s="6" t="n">
        <v>46000</v>
      </c>
      <c r="E14" s="6" t="n">
        <v>58000</v>
      </c>
      <c r="F14" s="6" t="n">
        <v>18000</v>
      </c>
      <c r="G14" s="6" t="n">
        <v>16000</v>
      </c>
      <c r="H14" s="6" t="n">
        <v>22000</v>
      </c>
      <c r="I14" s="6" t="n">
        <v>32000</v>
      </c>
      <c r="J14" s="6" t="n">
        <v>48000</v>
      </c>
      <c r="K14" s="6" t="n">
        <v>58000</v>
      </c>
      <c r="L14" s="6" t="n">
        <v>56000</v>
      </c>
      <c r="M14" s="6" t="n">
        <v>52000</v>
      </c>
      <c r="N14" s="6" t="n">
        <v>46000</v>
      </c>
      <c r="O14" s="6" t="n">
        <v>44000</v>
      </c>
      <c r="P14" s="13">
        <f>SUM(D14:O14)</f>
        <v/>
      </c>
    </row>
    <row r="15">
      <c r="A15" t="inlineStr">
        <is>
          <t>Customer payments</t>
        </is>
      </c>
      <c r="B15" s="13" t="n"/>
      <c r="C15" s="13" t="n"/>
      <c r="D15" s="13">
        <f>$B$7*D14+$B$8*C14+$B$9*B14</f>
        <v/>
      </c>
      <c r="E15" s="13">
        <f>$B$7*E14+$B$8*D14+$B$9*C14</f>
        <v/>
      </c>
      <c r="F15" s="13">
        <f>$B$7*F14+$B$8*E14+$B$9*D14</f>
        <v/>
      </c>
      <c r="G15" s="13">
        <f>$B$7*G14+$B$8*F14+$B$9*E14</f>
        <v/>
      </c>
      <c r="H15" s="13">
        <f>$B$7*H14+$B$8*G14+$B$9*F14</f>
        <v/>
      </c>
      <c r="I15" s="13">
        <f>$B$7*I14+$B$8*H14+$B$9*G14</f>
        <v/>
      </c>
      <c r="J15" s="13">
        <f>$B$7*J14+$B$8*I14+$B$9*H14</f>
        <v/>
      </c>
      <c r="K15" s="13">
        <f>$B$7*K14+$B$8*J14+$B$9*I14</f>
        <v/>
      </c>
      <c r="L15" s="13">
        <f>$B$7*L14+$B$8*K14+$B$9*J14</f>
        <v/>
      </c>
      <c r="M15" s="13">
        <f>$B$7*M14+$B$8*L14+$B$9*K14</f>
        <v/>
      </c>
      <c r="N15" s="13">
        <f>$B$7*N14+$B$8*M14+$B$9*L14</f>
        <v/>
      </c>
      <c r="O15" s="13">
        <f>$B$7*O14+$B$8*N14+$B$9*M14</f>
        <v/>
      </c>
      <c r="P15" s="13">
        <f>SUM(D15:O15)</f>
        <v/>
      </c>
    </row>
    <row r="16">
      <c r="A16" t="inlineStr">
        <is>
          <t>Deposits &amp; card sales</t>
        </is>
      </c>
      <c r="B16" s="13" t="n"/>
      <c r="C16" s="13" t="n"/>
      <c r="D16" s="6" t="n">
        <v>6000</v>
      </c>
      <c r="E16" s="6" t="n">
        <v>4000</v>
      </c>
      <c r="F16" s="6" t="n">
        <v>9000</v>
      </c>
      <c r="G16" s="6" t="n">
        <v>10000</v>
      </c>
      <c r="H16" s="6" t="n">
        <v>12000</v>
      </c>
      <c r="I16" s="6" t="n">
        <v>12000</v>
      </c>
      <c r="J16" s="6" t="n">
        <v>10000</v>
      </c>
      <c r="K16" s="6" t="n">
        <v>8000</v>
      </c>
      <c r="L16" s="6" t="n">
        <v>6000</v>
      </c>
      <c r="M16" s="6" t="n">
        <v>6000</v>
      </c>
      <c r="N16" s="6" t="n">
        <v>7000</v>
      </c>
      <c r="O16" s="6" t="n">
        <v>7000</v>
      </c>
      <c r="P16" s="13">
        <f>SUM(D16:O16)</f>
        <v/>
      </c>
    </row>
    <row r="17">
      <c r="A17" t="inlineStr">
        <is>
          <t>Other cash in</t>
        </is>
      </c>
      <c r="B17" s="13" t="n"/>
      <c r="C17" s="13" t="n"/>
      <c r="D17" s="6" t="n">
        <v>0</v>
      </c>
      <c r="E17" s="6" t="n">
        <v>0</v>
      </c>
      <c r="F17" s="6" t="n">
        <v>0</v>
      </c>
      <c r="G17" s="6" t="n">
        <v>0</v>
      </c>
      <c r="H17" s="6" t="n">
        <v>0</v>
      </c>
      <c r="I17" s="6" t="n">
        <v>0</v>
      </c>
      <c r="J17" s="6" t="n">
        <v>0</v>
      </c>
      <c r="K17" s="6" t="n">
        <v>0</v>
      </c>
      <c r="L17" s="6" t="n">
        <v>0</v>
      </c>
      <c r="M17" s="6" t="n">
        <v>0</v>
      </c>
      <c r="N17" s="6" t="n">
        <v>0</v>
      </c>
      <c r="O17" s="6" t="n">
        <v>0</v>
      </c>
      <c r="P17" s="13">
        <f>SUM(D17:O17)</f>
        <v/>
      </c>
    </row>
    <row r="18">
      <c r="A18" s="14" t="inlineStr">
        <is>
          <t>Total cash in</t>
        </is>
      </c>
      <c r="B18" s="15" t="n"/>
      <c r="C18" s="15" t="n"/>
      <c r="D18" s="15">
        <f>D15+D16+D17</f>
        <v/>
      </c>
      <c r="E18" s="15">
        <f>E15+E16+E17</f>
        <v/>
      </c>
      <c r="F18" s="15">
        <f>F15+F16+F17</f>
        <v/>
      </c>
      <c r="G18" s="15">
        <f>G15+G16+G17</f>
        <v/>
      </c>
      <c r="H18" s="15">
        <f>H15+H16+H17</f>
        <v/>
      </c>
      <c r="I18" s="15">
        <f>I15+I16+I17</f>
        <v/>
      </c>
      <c r="J18" s="15">
        <f>J15+J16+J17</f>
        <v/>
      </c>
      <c r="K18" s="15">
        <f>K15+K16+K17</f>
        <v/>
      </c>
      <c r="L18" s="15">
        <f>L15+L16+L17</f>
        <v/>
      </c>
      <c r="M18" s="15">
        <f>M15+M16+M17</f>
        <v/>
      </c>
      <c r="N18" s="15">
        <f>N15+N16+N17</f>
        <v/>
      </c>
      <c r="O18" s="15">
        <f>O15+O16+O17</f>
        <v/>
      </c>
      <c r="P18" s="15">
        <f>SUM(D18:O18)</f>
        <v/>
      </c>
    </row>
    <row r="19"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13" t="n"/>
      <c r="M19" s="13" t="n"/>
      <c r="N19" s="13" t="n"/>
      <c r="O19" s="13" t="n"/>
      <c r="P19" s="13" t="n"/>
    </row>
    <row r="20">
      <c r="A20" s="3" t="inlineStr">
        <is>
          <t>CASH OUT</t>
        </is>
      </c>
      <c r="B20" s="13" t="n"/>
      <c r="C20" s="13" t="n"/>
      <c r="D20" s="13" t="n"/>
      <c r="E20" s="13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13" t="n"/>
      <c r="P20" s="13" t="n"/>
    </row>
    <row r="21">
      <c r="A21" t="inlineStr">
        <is>
          <t>Stock &amp; supplies</t>
        </is>
      </c>
      <c r="B21" s="13" t="n"/>
      <c r="C21" s="13" t="n"/>
      <c r="D21" s="6" t="n">
        <v>17000</v>
      </c>
      <c r="E21" s="6" t="n">
        <v>21000</v>
      </c>
      <c r="F21" s="6" t="n">
        <v>7000</v>
      </c>
      <c r="G21" s="6" t="n">
        <v>7500</v>
      </c>
      <c r="H21" s="6" t="n">
        <v>9500</v>
      </c>
      <c r="I21" s="6" t="n">
        <v>12500</v>
      </c>
      <c r="J21" s="6" t="n">
        <v>16500</v>
      </c>
      <c r="K21" s="6" t="n">
        <v>19000</v>
      </c>
      <c r="L21" s="6" t="n">
        <v>17500</v>
      </c>
      <c r="M21" s="6" t="n">
        <v>16500</v>
      </c>
      <c r="N21" s="6" t="n">
        <v>15000</v>
      </c>
      <c r="O21" s="6" t="n">
        <v>15500</v>
      </c>
      <c r="P21" s="13">
        <f>SUM(D21:O21)</f>
        <v/>
      </c>
    </row>
    <row r="22">
      <c r="A22" t="inlineStr">
        <is>
          <t>Payroll</t>
        </is>
      </c>
      <c r="B22" s="13" t="n"/>
      <c r="C22" s="13" t="n"/>
      <c r="D22" s="6" t="n">
        <v>18000</v>
      </c>
      <c r="E22" s="6" t="n">
        <v>20000</v>
      </c>
      <c r="F22" s="6" t="n">
        <v>12000</v>
      </c>
      <c r="G22" s="6" t="n">
        <v>12000</v>
      </c>
      <c r="H22" s="6" t="n">
        <v>13000</v>
      </c>
      <c r="I22" s="6" t="n">
        <v>15000</v>
      </c>
      <c r="J22" s="6" t="n">
        <v>18000</v>
      </c>
      <c r="K22" s="6" t="n">
        <v>20000</v>
      </c>
      <c r="L22" s="6" t="n">
        <v>19000</v>
      </c>
      <c r="M22" s="6" t="n">
        <v>18500</v>
      </c>
      <c r="N22" s="6" t="n">
        <v>17000</v>
      </c>
      <c r="O22" s="6" t="n">
        <v>17000</v>
      </c>
      <c r="P22" s="13">
        <f>SUM(D22:O22)</f>
        <v/>
      </c>
    </row>
    <row r="23">
      <c r="A23" t="inlineStr">
        <is>
          <t>Rent &amp; utilities</t>
        </is>
      </c>
      <c r="B23" s="13" t="n"/>
      <c r="C23" s="13" t="n"/>
      <c r="D23" s="6" t="n">
        <v>5200</v>
      </c>
      <c r="E23" s="6" t="n">
        <v>5200</v>
      </c>
      <c r="F23" s="6" t="n">
        <v>5200</v>
      </c>
      <c r="G23" s="6" t="n">
        <v>5200</v>
      </c>
      <c r="H23" s="6" t="n">
        <v>5200</v>
      </c>
      <c r="I23" s="6" t="n">
        <v>5200</v>
      </c>
      <c r="J23" s="6" t="n">
        <v>5200</v>
      </c>
      <c r="K23" s="6" t="n">
        <v>5200</v>
      </c>
      <c r="L23" s="6" t="n">
        <v>5200</v>
      </c>
      <c r="M23" s="6" t="n">
        <v>5200</v>
      </c>
      <c r="N23" s="6" t="n">
        <v>5200</v>
      </c>
      <c r="O23" s="6" t="n">
        <v>5200</v>
      </c>
      <c r="P23" s="13">
        <f>SUM(D23:O23)</f>
        <v/>
      </c>
    </row>
    <row r="24">
      <c r="A24" t="inlineStr">
        <is>
          <t>Loan repayments</t>
        </is>
      </c>
      <c r="B24" s="13" t="n"/>
      <c r="C24" s="13" t="n"/>
      <c r="D24" s="6" t="n">
        <v>1400</v>
      </c>
      <c r="E24" s="6" t="n">
        <v>1400</v>
      </c>
      <c r="F24" s="6" t="n">
        <v>1400</v>
      </c>
      <c r="G24" s="6" t="n">
        <v>1400</v>
      </c>
      <c r="H24" s="6" t="n">
        <v>1400</v>
      </c>
      <c r="I24" s="6" t="n">
        <v>1400</v>
      </c>
      <c r="J24" s="6" t="n">
        <v>1400</v>
      </c>
      <c r="K24" s="6" t="n">
        <v>1400</v>
      </c>
      <c r="L24" s="6" t="n">
        <v>1400</v>
      </c>
      <c r="M24" s="6" t="n">
        <v>1400</v>
      </c>
      <c r="N24" s="6" t="n">
        <v>1400</v>
      </c>
      <c r="O24" s="6" t="n">
        <v>1400</v>
      </c>
      <c r="P24" s="13">
        <f>SUM(D24:O24)</f>
        <v/>
      </c>
    </row>
    <row r="25">
      <c r="A25" t="inlineStr">
        <is>
          <t>Overheads</t>
        </is>
      </c>
      <c r="B25" s="13" t="n"/>
      <c r="C25" s="13" t="n"/>
      <c r="D25" s="6" t="n">
        <v>2600</v>
      </c>
      <c r="E25" s="6" t="n">
        <v>2600</v>
      </c>
      <c r="F25" s="6" t="n">
        <v>2600</v>
      </c>
      <c r="G25" s="6" t="n">
        <v>2600</v>
      </c>
      <c r="H25" s="6" t="n">
        <v>2600</v>
      </c>
      <c r="I25" s="6" t="n">
        <v>2600</v>
      </c>
      <c r="J25" s="6" t="n">
        <v>2600</v>
      </c>
      <c r="K25" s="6" t="n">
        <v>2600</v>
      </c>
      <c r="L25" s="6" t="n">
        <v>2600</v>
      </c>
      <c r="M25" s="6" t="n">
        <v>2600</v>
      </c>
      <c r="N25" s="6" t="n">
        <v>2600</v>
      </c>
      <c r="O25" s="6" t="n">
        <v>2600</v>
      </c>
      <c r="P25" s="13">
        <f>SUM(D25:O25)</f>
        <v/>
      </c>
    </row>
    <row r="26">
      <c r="A26" t="inlineStr">
        <is>
          <t>Tax payments</t>
        </is>
      </c>
      <c r="B26" s="13" t="n"/>
      <c r="C26" s="13" t="n"/>
      <c r="D26" s="6" t="n">
        <v>0</v>
      </c>
      <c r="E26" s="6" t="n">
        <v>0</v>
      </c>
      <c r="F26" s="6" t="n">
        <v>6000</v>
      </c>
      <c r="G26" s="6" t="n">
        <v>0</v>
      </c>
      <c r="H26" s="6" t="n">
        <v>0</v>
      </c>
      <c r="I26" s="6" t="n">
        <v>6000</v>
      </c>
      <c r="J26" s="6" t="n">
        <v>0</v>
      </c>
      <c r="K26" s="6" t="n">
        <v>6000</v>
      </c>
      <c r="L26" s="6" t="n">
        <v>0</v>
      </c>
      <c r="M26" s="6" t="n">
        <v>0</v>
      </c>
      <c r="N26" s="6" t="n">
        <v>6000</v>
      </c>
      <c r="O26" s="6" t="n">
        <v>0</v>
      </c>
      <c r="P26" s="13">
        <f>SUM(D26:O26)</f>
        <v/>
      </c>
    </row>
    <row r="27">
      <c r="A27" t="inlineStr">
        <is>
          <t>Owner draws</t>
        </is>
      </c>
      <c r="B27" s="13" t="n"/>
      <c r="C27" s="13" t="n"/>
      <c r="D27" s="6" t="n">
        <v>5000</v>
      </c>
      <c r="E27" s="6" t="n">
        <v>5000</v>
      </c>
      <c r="F27" s="6" t="n">
        <v>5000</v>
      </c>
      <c r="G27" s="6" t="n">
        <v>5000</v>
      </c>
      <c r="H27" s="6" t="n">
        <v>5000</v>
      </c>
      <c r="I27" s="6" t="n">
        <v>5000</v>
      </c>
      <c r="J27" s="6" t="n">
        <v>5000</v>
      </c>
      <c r="K27" s="6" t="n">
        <v>5000</v>
      </c>
      <c r="L27" s="6" t="n">
        <v>5000</v>
      </c>
      <c r="M27" s="6" t="n">
        <v>5000</v>
      </c>
      <c r="N27" s="6" t="n">
        <v>5000</v>
      </c>
      <c r="O27" s="6" t="n">
        <v>5000</v>
      </c>
      <c r="P27" s="13">
        <f>SUM(D27:O27)</f>
        <v/>
      </c>
    </row>
    <row r="28">
      <c r="A28" t="inlineStr">
        <is>
          <t>One-offs</t>
        </is>
      </c>
      <c r="B28" s="13" t="n"/>
      <c r="C28" s="13" t="n"/>
      <c r="D28" s="6" t="n">
        <v>0</v>
      </c>
      <c r="E28" s="6" t="n">
        <v>0</v>
      </c>
      <c r="F28" s="6" t="n">
        <v>0</v>
      </c>
      <c r="G28" s="6" t="n">
        <v>0</v>
      </c>
      <c r="H28" s="6" t="n">
        <v>15000</v>
      </c>
      <c r="I28" s="6" t="n">
        <v>4800</v>
      </c>
      <c r="J28" s="6" t="n">
        <v>0</v>
      </c>
      <c r="K28" s="6" t="n">
        <v>0</v>
      </c>
      <c r="L28" s="6" t="n">
        <v>0</v>
      </c>
      <c r="M28" s="6" t="n">
        <v>0</v>
      </c>
      <c r="N28" s="6" t="n">
        <v>0</v>
      </c>
      <c r="O28" s="6" t="n">
        <v>0</v>
      </c>
      <c r="P28" s="13">
        <f>SUM(D28:O28)</f>
        <v/>
      </c>
    </row>
    <row r="29">
      <c r="A29" s="14" t="inlineStr">
        <is>
          <t>Total cash out</t>
        </is>
      </c>
      <c r="B29" s="15" t="n"/>
      <c r="C29" s="15" t="n"/>
      <c r="D29" s="15">
        <f>SUM(D21:D28)</f>
        <v/>
      </c>
      <c r="E29" s="15">
        <f>SUM(E21:E28)</f>
        <v/>
      </c>
      <c r="F29" s="15">
        <f>SUM(F21:F28)</f>
        <v/>
      </c>
      <c r="G29" s="15">
        <f>SUM(G21:G28)</f>
        <v/>
      </c>
      <c r="H29" s="15">
        <f>SUM(H21:H28)</f>
        <v/>
      </c>
      <c r="I29" s="15">
        <f>SUM(I21:I28)</f>
        <v/>
      </c>
      <c r="J29" s="15">
        <f>SUM(J21:J28)</f>
        <v/>
      </c>
      <c r="K29" s="15">
        <f>SUM(K21:K28)</f>
        <v/>
      </c>
      <c r="L29" s="15">
        <f>SUM(L21:L28)</f>
        <v/>
      </c>
      <c r="M29" s="15">
        <f>SUM(M21:M28)</f>
        <v/>
      </c>
      <c r="N29" s="15">
        <f>SUM(N21:N28)</f>
        <v/>
      </c>
      <c r="O29" s="15">
        <f>SUM(O21:O28)</f>
        <v/>
      </c>
      <c r="P29" s="15">
        <f>SUM(D29:O29)</f>
        <v/>
      </c>
    </row>
    <row r="30"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</row>
    <row r="31">
      <c r="A31" t="inlineStr">
        <is>
          <t>Net cash flow</t>
        </is>
      </c>
      <c r="B31" s="13" t="n"/>
      <c r="C31" s="13" t="n"/>
      <c r="D31" s="13">
        <f>D18-D29</f>
        <v/>
      </c>
      <c r="E31" s="13">
        <f>E18-E29</f>
        <v/>
      </c>
      <c r="F31" s="13">
        <f>F18-F29</f>
        <v/>
      </c>
      <c r="G31" s="13">
        <f>G18-G29</f>
        <v/>
      </c>
      <c r="H31" s="13">
        <f>H18-H29</f>
        <v/>
      </c>
      <c r="I31" s="13">
        <f>I18-I29</f>
        <v/>
      </c>
      <c r="J31" s="13">
        <f>J18-J29</f>
        <v/>
      </c>
      <c r="K31" s="13">
        <f>K18-K29</f>
        <v/>
      </c>
      <c r="L31" s="13">
        <f>L18-L29</f>
        <v/>
      </c>
      <c r="M31" s="13">
        <f>M18-M29</f>
        <v/>
      </c>
      <c r="N31" s="13">
        <f>N18-N29</f>
        <v/>
      </c>
      <c r="O31" s="13">
        <f>O18-O29</f>
        <v/>
      </c>
      <c r="P31" s="13">
        <f>SUM(D31:O31)</f>
        <v/>
      </c>
    </row>
    <row r="32">
      <c r="A32" t="inlineStr">
        <is>
          <t>Opening cash</t>
        </is>
      </c>
      <c r="B32" s="13" t="n"/>
      <c r="C32" s="13" t="n"/>
      <c r="D32" s="13">
        <f>$B$4</f>
        <v/>
      </c>
      <c r="E32" s="13">
        <f>D33</f>
        <v/>
      </c>
      <c r="F32" s="13">
        <f>E33</f>
        <v/>
      </c>
      <c r="G32" s="13">
        <f>F33</f>
        <v/>
      </c>
      <c r="H32" s="13">
        <f>G33</f>
        <v/>
      </c>
      <c r="I32" s="13">
        <f>H33</f>
        <v/>
      </c>
      <c r="J32" s="13">
        <f>I33</f>
        <v/>
      </c>
      <c r="K32" s="13">
        <f>J33</f>
        <v/>
      </c>
      <c r="L32" s="13">
        <f>K33</f>
        <v/>
      </c>
      <c r="M32" s="13">
        <f>L33</f>
        <v/>
      </c>
      <c r="N32" s="13">
        <f>M33</f>
        <v/>
      </c>
      <c r="O32" s="13">
        <f>N33</f>
        <v/>
      </c>
      <c r="P32" s="13">
        <f>D32</f>
        <v/>
      </c>
    </row>
    <row r="33">
      <c r="A33" s="14" t="inlineStr">
        <is>
          <t>Closing cash</t>
        </is>
      </c>
      <c r="B33" s="15" t="n"/>
      <c r="C33" s="15" t="n"/>
      <c r="D33" s="15">
        <f>D32+D31</f>
        <v/>
      </c>
      <c r="E33" s="15">
        <f>E32+E31</f>
        <v/>
      </c>
      <c r="F33" s="15">
        <f>F32+F31</f>
        <v/>
      </c>
      <c r="G33" s="15">
        <f>G32+G31</f>
        <v/>
      </c>
      <c r="H33" s="15">
        <f>H32+H31</f>
        <v/>
      </c>
      <c r="I33" s="15">
        <f>I32+I31</f>
        <v/>
      </c>
      <c r="J33" s="15">
        <f>J32+J31</f>
        <v/>
      </c>
      <c r="K33" s="15">
        <f>K32+K31</f>
        <v/>
      </c>
      <c r="L33" s="15">
        <f>L32+L31</f>
        <v/>
      </c>
      <c r="M33" s="15">
        <f>M32+M31</f>
        <v/>
      </c>
      <c r="N33" s="15">
        <f>N32+N31</f>
        <v/>
      </c>
      <c r="O33" s="15">
        <f>O32+O31</f>
        <v/>
      </c>
      <c r="P33" s="15">
        <f>O33</f>
        <v/>
      </c>
    </row>
    <row r="34">
      <c r="A34" t="inlineStr">
        <is>
          <t>Headroom over minimum</t>
        </is>
      </c>
      <c r="B34" s="13" t="n"/>
      <c r="C34" s="13" t="n"/>
      <c r="D34" s="13">
        <f>D33-$B$5</f>
        <v/>
      </c>
      <c r="E34" s="13">
        <f>E33-$B$5</f>
        <v/>
      </c>
      <c r="F34" s="13">
        <f>F33-$B$5</f>
        <v/>
      </c>
      <c r="G34" s="13">
        <f>G33-$B$5</f>
        <v/>
      </c>
      <c r="H34" s="13">
        <f>H33-$B$5</f>
        <v/>
      </c>
      <c r="I34" s="13">
        <f>I33-$B$5</f>
        <v/>
      </c>
      <c r="J34" s="13">
        <f>J33-$B$5</f>
        <v/>
      </c>
      <c r="K34" s="13">
        <f>K33-$B$5</f>
        <v/>
      </c>
      <c r="L34" s="13">
        <f>L33-$B$5</f>
        <v/>
      </c>
      <c r="M34" s="13">
        <f>M33-$B$5</f>
        <v/>
      </c>
      <c r="N34" s="13">
        <f>N33-$B$5</f>
        <v/>
      </c>
      <c r="O34" s="13">
        <f>O33-$B$5</f>
        <v/>
      </c>
      <c r="P34" s="13" t="n"/>
    </row>
    <row r="35">
      <c r="A35" t="inlineStr">
        <is>
          <t>Status</t>
        </is>
      </c>
      <c r="D35">
        <f>IF(D33&lt;$B$5,"BELOW MINIMUM","OK")</f>
        <v/>
      </c>
      <c r="E35">
        <f>IF(E33&lt;$B$5,"BELOW MINIMUM","OK")</f>
        <v/>
      </c>
      <c r="F35">
        <f>IF(F33&lt;$B$5,"BELOW MINIMUM","OK")</f>
        <v/>
      </c>
      <c r="G35">
        <f>IF(G33&lt;$B$5,"BELOW MINIMUM","OK")</f>
        <v/>
      </c>
      <c r="H35">
        <f>IF(H33&lt;$B$5,"BELOW MINIMUM","OK")</f>
        <v/>
      </c>
      <c r="I35">
        <f>IF(I33&lt;$B$5,"BELOW MINIMUM","OK")</f>
        <v/>
      </c>
      <c r="J35">
        <f>IF(J33&lt;$B$5,"BELOW MINIMUM","OK")</f>
        <v/>
      </c>
      <c r="K35">
        <f>IF(K33&lt;$B$5,"BELOW MINIMUM","OK")</f>
        <v/>
      </c>
      <c r="L35">
        <f>IF(L33&lt;$B$5,"BELOW MINIMUM","OK")</f>
        <v/>
      </c>
      <c r="M35">
        <f>IF(M33&lt;$B$5,"BELOW MINIMUM","OK")</f>
        <v/>
      </c>
      <c r="N35">
        <f>IF(N33&lt;$B$5,"BELOW MINIMUM","OK")</f>
        <v/>
      </c>
      <c r="O35">
        <f>IF(O33&lt;$B$5,"BELOW MINIMUM","OK")</f>
        <v/>
      </c>
    </row>
    <row r="37">
      <c r="A37" t="inlineStr">
        <is>
          <t>Lowest month-end cash</t>
        </is>
      </c>
      <c r="B37" s="13">
        <f>MIN(D33:O33)</f>
        <v/>
      </c>
    </row>
    <row r="38">
      <c r="A38" t="inlineStr">
        <is>
          <t>Months that close below the minimum</t>
        </is>
      </c>
      <c r="B38">
        <f>COUNTIF(D33:O33,"&lt;"&amp;B5)</f>
        <v/>
      </c>
    </row>
    <row r="39">
      <c r="A39" t="inlineStr">
        <is>
          <t>Total cash in minus total cash out (should equal closing minus opening)</t>
        </is>
      </c>
      <c r="B39" s="13">
        <f>P18-P29-(P33-P32)</f>
        <v/>
      </c>
      <c r="C39">
        <f>IF(ROUND(B39,2)=0,"OK","Check the opening/closing chain")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94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22" customWidth="1" min="2" max="2"/>
    <col width="40" customWidth="1" min="3" max="3"/>
    <col width="12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4" customWidth="1" min="15" max="15"/>
  </cols>
  <sheetData>
    <row r="1">
      <c r="A1" s="4" t="inlineStr">
        <is>
          <t>Larkspur Catering: 13-week cash flow (EXAMPLE, fictional business)</t>
        </is>
      </c>
    </row>
    <row r="2">
      <c r="A2" s="5" t="inlineStr">
        <is>
          <t>List every expected receipt and payment in the item list below (row 45 down). The weekly grid adds them up by category and week.</t>
        </is>
      </c>
    </row>
    <row r="4">
      <c r="A4" t="inlineStr">
        <is>
          <t>Opening cash on the first day</t>
        </is>
      </c>
      <c r="B4" s="13">
        <f>'Example 12-month'!B4</f>
        <v/>
      </c>
      <c r="C4" s="5" t="inlineStr">
        <is>
          <t>Linked to the 12-month tab. Type today's bank balance over it if you start mid-month.</t>
        </is>
      </c>
    </row>
    <row r="5">
      <c r="A5" t="inlineStr">
        <is>
          <t>Minimum cash you will accept</t>
        </is>
      </c>
      <c r="B5" s="13">
        <f>'Example 12-month'!B5</f>
        <v/>
      </c>
    </row>
    <row r="6">
      <c r="A6" t="inlineStr">
        <is>
          <t>First week starts on (a Monday)</t>
        </is>
      </c>
      <c r="B6" s="16" t="n">
        <v>46328</v>
      </c>
    </row>
    <row r="8">
      <c r="A8" s="10" t="inlineStr">
        <is>
          <t>Week</t>
        </is>
      </c>
      <c r="B8" s="12" t="n">
        <v>1</v>
      </c>
      <c r="C8" s="12" t="n">
        <v>2</v>
      </c>
      <c r="D8" s="12" t="n">
        <v>3</v>
      </c>
      <c r="E8" s="12" t="n">
        <v>4</v>
      </c>
      <c r="F8" s="12" t="n">
        <v>5</v>
      </c>
      <c r="G8" s="12" t="n">
        <v>6</v>
      </c>
      <c r="H8" s="12" t="n">
        <v>7</v>
      </c>
      <c r="I8" s="12" t="n">
        <v>8</v>
      </c>
      <c r="J8" s="12" t="n">
        <v>9</v>
      </c>
      <c r="K8" s="12" t="n">
        <v>10</v>
      </c>
      <c r="L8" s="12" t="n">
        <v>11</v>
      </c>
      <c r="M8" s="12" t="n">
        <v>12</v>
      </c>
      <c r="N8" s="12" t="n">
        <v>13</v>
      </c>
      <c r="O8" s="12" t="inlineStr">
        <is>
          <t>13-week total</t>
        </is>
      </c>
    </row>
    <row r="9">
      <c r="A9" t="inlineStr">
        <is>
          <t>Week starting</t>
        </is>
      </c>
      <c r="B9" s="17">
        <f>IF($B$6="","",$B$6)</f>
        <v/>
      </c>
      <c r="C9" s="17">
        <f>IF(B9="","",B9+7)</f>
        <v/>
      </c>
      <c r="D9" s="17">
        <f>IF(C9="","",C9+7)</f>
        <v/>
      </c>
      <c r="E9" s="17">
        <f>IF(D9="","",D9+7)</f>
        <v/>
      </c>
      <c r="F9" s="17">
        <f>IF(E9="","",E9+7)</f>
        <v/>
      </c>
      <c r="G9" s="17">
        <f>IF(F9="","",F9+7)</f>
        <v/>
      </c>
      <c r="H9" s="17">
        <f>IF(G9="","",G9+7)</f>
        <v/>
      </c>
      <c r="I9" s="17">
        <f>IF(H9="","",H9+7)</f>
        <v/>
      </c>
      <c r="J9" s="17">
        <f>IF(I9="","",I9+7)</f>
        <v/>
      </c>
      <c r="K9" s="17">
        <f>IF(J9="","",J9+7)</f>
        <v/>
      </c>
      <c r="L9" s="17">
        <f>IF(K9="","",K9+7)</f>
        <v/>
      </c>
      <c r="M9" s="17">
        <f>IF(L9="","",L9+7)</f>
        <v/>
      </c>
      <c r="N9" s="17">
        <f>IF(M9="","",M9+7)</f>
        <v/>
      </c>
    </row>
    <row r="10">
      <c r="A10" t="inlineStr">
        <is>
          <t>Week ending</t>
        </is>
      </c>
      <c r="B10" s="17">
        <f>IF(B9="","",B9+6)</f>
        <v/>
      </c>
      <c r="C10" s="17">
        <f>IF(C9="","",C9+6)</f>
        <v/>
      </c>
      <c r="D10" s="17">
        <f>IF(D9="","",D9+6)</f>
        <v/>
      </c>
      <c r="E10" s="17">
        <f>IF(E9="","",E9+6)</f>
        <v/>
      </c>
      <c r="F10" s="17">
        <f>IF(F9="","",F9+6)</f>
        <v/>
      </c>
      <c r="G10" s="17">
        <f>IF(G9="","",G9+6)</f>
        <v/>
      </c>
      <c r="H10" s="17">
        <f>IF(H9="","",H9+6)</f>
        <v/>
      </c>
      <c r="I10" s="17">
        <f>IF(I9="","",I9+6)</f>
        <v/>
      </c>
      <c r="J10" s="17">
        <f>IF(J9="","",J9+6)</f>
        <v/>
      </c>
      <c r="K10" s="17">
        <f>IF(K9="","",K9+6)</f>
        <v/>
      </c>
      <c r="L10" s="17">
        <f>IF(L9="","",L9+6)</f>
        <v/>
      </c>
      <c r="M10" s="17">
        <f>IF(M9="","",M9+6)</f>
        <v/>
      </c>
      <c r="N10" s="17">
        <f>IF(N9="","",N9+6)</f>
        <v/>
      </c>
    </row>
    <row r="11">
      <c r="A11" s="3" t="inlineStr">
        <is>
          <t>CASH IN</t>
        </is>
      </c>
    </row>
    <row r="12">
      <c r="A12" t="inlineStr">
        <is>
          <t>Customer payments</t>
        </is>
      </c>
      <c r="B12" s="13">
        <f>SUMIFS($D$45:$D$194,$B$45:$B$194,$A12,$A$45:$A$194,"&gt;="&amp;B$9,$A$45:$A$194,"&lt;"&amp;(B$9+7))</f>
        <v/>
      </c>
      <c r="C12" s="13">
        <f>SUMIFS($D$45:$D$194,$B$45:$B$194,$A12,$A$45:$A$194,"&gt;="&amp;C$9,$A$45:$A$194,"&lt;"&amp;(C$9+7))</f>
        <v/>
      </c>
      <c r="D12" s="13">
        <f>SUMIFS($D$45:$D$194,$B$45:$B$194,$A12,$A$45:$A$194,"&gt;="&amp;D$9,$A$45:$A$194,"&lt;"&amp;(D$9+7))</f>
        <v/>
      </c>
      <c r="E12" s="13">
        <f>SUMIFS($D$45:$D$194,$B$45:$B$194,$A12,$A$45:$A$194,"&gt;="&amp;E$9,$A$45:$A$194,"&lt;"&amp;(E$9+7))</f>
        <v/>
      </c>
      <c r="F12" s="13">
        <f>SUMIFS($D$45:$D$194,$B$45:$B$194,$A12,$A$45:$A$194,"&gt;="&amp;F$9,$A$45:$A$194,"&lt;"&amp;(F$9+7))</f>
        <v/>
      </c>
      <c r="G12" s="13">
        <f>SUMIFS($D$45:$D$194,$B$45:$B$194,$A12,$A$45:$A$194,"&gt;="&amp;G$9,$A$45:$A$194,"&lt;"&amp;(G$9+7))</f>
        <v/>
      </c>
      <c r="H12" s="13">
        <f>SUMIFS($D$45:$D$194,$B$45:$B$194,$A12,$A$45:$A$194,"&gt;="&amp;H$9,$A$45:$A$194,"&lt;"&amp;(H$9+7))</f>
        <v/>
      </c>
      <c r="I12" s="13">
        <f>SUMIFS($D$45:$D$194,$B$45:$B$194,$A12,$A$45:$A$194,"&gt;="&amp;I$9,$A$45:$A$194,"&lt;"&amp;(I$9+7))</f>
        <v/>
      </c>
      <c r="J12" s="13">
        <f>SUMIFS($D$45:$D$194,$B$45:$B$194,$A12,$A$45:$A$194,"&gt;="&amp;J$9,$A$45:$A$194,"&lt;"&amp;(J$9+7))</f>
        <v/>
      </c>
      <c r="K12" s="13">
        <f>SUMIFS($D$45:$D$194,$B$45:$B$194,$A12,$A$45:$A$194,"&gt;="&amp;K$9,$A$45:$A$194,"&lt;"&amp;(K$9+7))</f>
        <v/>
      </c>
      <c r="L12" s="13">
        <f>SUMIFS($D$45:$D$194,$B$45:$B$194,$A12,$A$45:$A$194,"&gt;="&amp;L$9,$A$45:$A$194,"&lt;"&amp;(L$9+7))</f>
        <v/>
      </c>
      <c r="M12" s="13">
        <f>SUMIFS($D$45:$D$194,$B$45:$B$194,$A12,$A$45:$A$194,"&gt;="&amp;M$9,$A$45:$A$194,"&lt;"&amp;(M$9+7))</f>
        <v/>
      </c>
      <c r="N12" s="13">
        <f>SUMIFS($D$45:$D$194,$B$45:$B$194,$A12,$A$45:$A$194,"&gt;="&amp;N$9,$A$45:$A$194,"&lt;"&amp;(N$9+7))</f>
        <v/>
      </c>
      <c r="O12" s="13">
        <f>SUM(B12:N12)</f>
        <v/>
      </c>
    </row>
    <row r="13">
      <c r="A13" t="inlineStr">
        <is>
          <t>Deposits &amp; card sales</t>
        </is>
      </c>
      <c r="B13" s="13">
        <f>SUMIFS($D$45:$D$194,$B$45:$B$194,$A13,$A$45:$A$194,"&gt;="&amp;B$9,$A$45:$A$194,"&lt;"&amp;(B$9+7))</f>
        <v/>
      </c>
      <c r="C13" s="13">
        <f>SUMIFS($D$45:$D$194,$B$45:$B$194,$A13,$A$45:$A$194,"&gt;="&amp;C$9,$A$45:$A$194,"&lt;"&amp;(C$9+7))</f>
        <v/>
      </c>
      <c r="D13" s="13">
        <f>SUMIFS($D$45:$D$194,$B$45:$B$194,$A13,$A$45:$A$194,"&gt;="&amp;D$9,$A$45:$A$194,"&lt;"&amp;(D$9+7))</f>
        <v/>
      </c>
      <c r="E13" s="13">
        <f>SUMIFS($D$45:$D$194,$B$45:$B$194,$A13,$A$45:$A$194,"&gt;="&amp;E$9,$A$45:$A$194,"&lt;"&amp;(E$9+7))</f>
        <v/>
      </c>
      <c r="F13" s="13">
        <f>SUMIFS($D$45:$D$194,$B$45:$B$194,$A13,$A$45:$A$194,"&gt;="&amp;F$9,$A$45:$A$194,"&lt;"&amp;(F$9+7))</f>
        <v/>
      </c>
      <c r="G13" s="13">
        <f>SUMIFS($D$45:$D$194,$B$45:$B$194,$A13,$A$45:$A$194,"&gt;="&amp;G$9,$A$45:$A$194,"&lt;"&amp;(G$9+7))</f>
        <v/>
      </c>
      <c r="H13" s="13">
        <f>SUMIFS($D$45:$D$194,$B$45:$B$194,$A13,$A$45:$A$194,"&gt;="&amp;H$9,$A$45:$A$194,"&lt;"&amp;(H$9+7))</f>
        <v/>
      </c>
      <c r="I13" s="13">
        <f>SUMIFS($D$45:$D$194,$B$45:$B$194,$A13,$A$45:$A$194,"&gt;="&amp;I$9,$A$45:$A$194,"&lt;"&amp;(I$9+7))</f>
        <v/>
      </c>
      <c r="J13" s="13">
        <f>SUMIFS($D$45:$D$194,$B$45:$B$194,$A13,$A$45:$A$194,"&gt;="&amp;J$9,$A$45:$A$194,"&lt;"&amp;(J$9+7))</f>
        <v/>
      </c>
      <c r="K13" s="13">
        <f>SUMIFS($D$45:$D$194,$B$45:$B$194,$A13,$A$45:$A$194,"&gt;="&amp;K$9,$A$45:$A$194,"&lt;"&amp;(K$9+7))</f>
        <v/>
      </c>
      <c r="L13" s="13">
        <f>SUMIFS($D$45:$D$194,$B$45:$B$194,$A13,$A$45:$A$194,"&gt;="&amp;L$9,$A$45:$A$194,"&lt;"&amp;(L$9+7))</f>
        <v/>
      </c>
      <c r="M13" s="13">
        <f>SUMIFS($D$45:$D$194,$B$45:$B$194,$A13,$A$45:$A$194,"&gt;="&amp;M$9,$A$45:$A$194,"&lt;"&amp;(M$9+7))</f>
        <v/>
      </c>
      <c r="N13" s="13">
        <f>SUMIFS($D$45:$D$194,$B$45:$B$194,$A13,$A$45:$A$194,"&gt;="&amp;N$9,$A$45:$A$194,"&lt;"&amp;(N$9+7))</f>
        <v/>
      </c>
      <c r="O13" s="13">
        <f>SUM(B13:N13)</f>
        <v/>
      </c>
    </row>
    <row r="14">
      <c r="A14" t="inlineStr">
        <is>
          <t>Other cash in</t>
        </is>
      </c>
      <c r="B14" s="13">
        <f>SUMIFS($D$45:$D$194,$B$45:$B$194,$A14,$A$45:$A$194,"&gt;="&amp;B$9,$A$45:$A$194,"&lt;"&amp;(B$9+7))</f>
        <v/>
      </c>
      <c r="C14" s="13">
        <f>SUMIFS($D$45:$D$194,$B$45:$B$194,$A14,$A$45:$A$194,"&gt;="&amp;C$9,$A$45:$A$194,"&lt;"&amp;(C$9+7))</f>
        <v/>
      </c>
      <c r="D14" s="13">
        <f>SUMIFS($D$45:$D$194,$B$45:$B$194,$A14,$A$45:$A$194,"&gt;="&amp;D$9,$A$45:$A$194,"&lt;"&amp;(D$9+7))</f>
        <v/>
      </c>
      <c r="E14" s="13">
        <f>SUMIFS($D$45:$D$194,$B$45:$B$194,$A14,$A$45:$A$194,"&gt;="&amp;E$9,$A$45:$A$194,"&lt;"&amp;(E$9+7))</f>
        <v/>
      </c>
      <c r="F14" s="13">
        <f>SUMIFS($D$45:$D$194,$B$45:$B$194,$A14,$A$45:$A$194,"&gt;="&amp;F$9,$A$45:$A$194,"&lt;"&amp;(F$9+7))</f>
        <v/>
      </c>
      <c r="G14" s="13">
        <f>SUMIFS($D$45:$D$194,$B$45:$B$194,$A14,$A$45:$A$194,"&gt;="&amp;G$9,$A$45:$A$194,"&lt;"&amp;(G$9+7))</f>
        <v/>
      </c>
      <c r="H14" s="13">
        <f>SUMIFS($D$45:$D$194,$B$45:$B$194,$A14,$A$45:$A$194,"&gt;="&amp;H$9,$A$45:$A$194,"&lt;"&amp;(H$9+7))</f>
        <v/>
      </c>
      <c r="I14" s="13">
        <f>SUMIFS($D$45:$D$194,$B$45:$B$194,$A14,$A$45:$A$194,"&gt;="&amp;I$9,$A$45:$A$194,"&lt;"&amp;(I$9+7))</f>
        <v/>
      </c>
      <c r="J14" s="13">
        <f>SUMIFS($D$45:$D$194,$B$45:$B$194,$A14,$A$45:$A$194,"&gt;="&amp;J$9,$A$45:$A$194,"&lt;"&amp;(J$9+7))</f>
        <v/>
      </c>
      <c r="K14" s="13">
        <f>SUMIFS($D$45:$D$194,$B$45:$B$194,$A14,$A$45:$A$194,"&gt;="&amp;K$9,$A$45:$A$194,"&lt;"&amp;(K$9+7))</f>
        <v/>
      </c>
      <c r="L14" s="13">
        <f>SUMIFS($D$45:$D$194,$B$45:$B$194,$A14,$A$45:$A$194,"&gt;="&amp;L$9,$A$45:$A$194,"&lt;"&amp;(L$9+7))</f>
        <v/>
      </c>
      <c r="M14" s="13">
        <f>SUMIFS($D$45:$D$194,$B$45:$B$194,$A14,$A$45:$A$194,"&gt;="&amp;M$9,$A$45:$A$194,"&lt;"&amp;(M$9+7))</f>
        <v/>
      </c>
      <c r="N14" s="13">
        <f>SUMIFS($D$45:$D$194,$B$45:$B$194,$A14,$A$45:$A$194,"&gt;="&amp;N$9,$A$45:$A$194,"&lt;"&amp;(N$9+7))</f>
        <v/>
      </c>
      <c r="O14" s="13">
        <f>SUM(B14:N14)</f>
        <v/>
      </c>
    </row>
    <row r="15">
      <c r="A15" s="14" t="inlineStr">
        <is>
          <t>Total cash in</t>
        </is>
      </c>
      <c r="B15" s="15">
        <f>SUM(B12:B14)</f>
        <v/>
      </c>
      <c r="C15" s="15">
        <f>SUM(C12:C14)</f>
        <v/>
      </c>
      <c r="D15" s="15">
        <f>SUM(D12:D14)</f>
        <v/>
      </c>
      <c r="E15" s="15">
        <f>SUM(E12:E14)</f>
        <v/>
      </c>
      <c r="F15" s="15">
        <f>SUM(F12:F14)</f>
        <v/>
      </c>
      <c r="G15" s="15">
        <f>SUM(G12:G14)</f>
        <v/>
      </c>
      <c r="H15" s="15">
        <f>SUM(H12:H14)</f>
        <v/>
      </c>
      <c r="I15" s="15">
        <f>SUM(I12:I14)</f>
        <v/>
      </c>
      <c r="J15" s="15">
        <f>SUM(J12:J14)</f>
        <v/>
      </c>
      <c r="K15" s="15">
        <f>SUM(K12:K14)</f>
        <v/>
      </c>
      <c r="L15" s="15">
        <f>SUM(L12:L14)</f>
        <v/>
      </c>
      <c r="M15" s="15">
        <f>SUM(M12:M14)</f>
        <v/>
      </c>
      <c r="N15" s="15">
        <f>SUM(N12:N14)</f>
        <v/>
      </c>
      <c r="O15" s="15">
        <f>SUM(B15:N15)</f>
        <v/>
      </c>
    </row>
    <row r="16"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3" t="n"/>
    </row>
    <row r="17">
      <c r="A17" s="3" t="inlineStr">
        <is>
          <t>CASH OUT</t>
        </is>
      </c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  <c r="M17" s="13" t="n"/>
      <c r="N17" s="13" t="n"/>
      <c r="O17" s="13" t="n"/>
    </row>
    <row r="18">
      <c r="A18" t="inlineStr">
        <is>
          <t>Stock &amp; supplies</t>
        </is>
      </c>
      <c r="B18" s="13">
        <f>SUMIFS($D$45:$D$194,$B$45:$B$194,$A18,$A$45:$A$194,"&gt;="&amp;B$9,$A$45:$A$194,"&lt;"&amp;(B$9+7))</f>
        <v/>
      </c>
      <c r="C18" s="13">
        <f>SUMIFS($D$45:$D$194,$B$45:$B$194,$A18,$A$45:$A$194,"&gt;="&amp;C$9,$A$45:$A$194,"&lt;"&amp;(C$9+7))</f>
        <v/>
      </c>
      <c r="D18" s="13">
        <f>SUMIFS($D$45:$D$194,$B$45:$B$194,$A18,$A$45:$A$194,"&gt;="&amp;D$9,$A$45:$A$194,"&lt;"&amp;(D$9+7))</f>
        <v/>
      </c>
      <c r="E18" s="13">
        <f>SUMIFS($D$45:$D$194,$B$45:$B$194,$A18,$A$45:$A$194,"&gt;="&amp;E$9,$A$45:$A$194,"&lt;"&amp;(E$9+7))</f>
        <v/>
      </c>
      <c r="F18" s="13">
        <f>SUMIFS($D$45:$D$194,$B$45:$B$194,$A18,$A$45:$A$194,"&gt;="&amp;F$9,$A$45:$A$194,"&lt;"&amp;(F$9+7))</f>
        <v/>
      </c>
      <c r="G18" s="13">
        <f>SUMIFS($D$45:$D$194,$B$45:$B$194,$A18,$A$45:$A$194,"&gt;="&amp;G$9,$A$45:$A$194,"&lt;"&amp;(G$9+7))</f>
        <v/>
      </c>
      <c r="H18" s="13">
        <f>SUMIFS($D$45:$D$194,$B$45:$B$194,$A18,$A$45:$A$194,"&gt;="&amp;H$9,$A$45:$A$194,"&lt;"&amp;(H$9+7))</f>
        <v/>
      </c>
      <c r="I18" s="13">
        <f>SUMIFS($D$45:$D$194,$B$45:$B$194,$A18,$A$45:$A$194,"&gt;="&amp;I$9,$A$45:$A$194,"&lt;"&amp;(I$9+7))</f>
        <v/>
      </c>
      <c r="J18" s="13">
        <f>SUMIFS($D$45:$D$194,$B$45:$B$194,$A18,$A$45:$A$194,"&gt;="&amp;J$9,$A$45:$A$194,"&lt;"&amp;(J$9+7))</f>
        <v/>
      </c>
      <c r="K18" s="13">
        <f>SUMIFS($D$45:$D$194,$B$45:$B$194,$A18,$A$45:$A$194,"&gt;="&amp;K$9,$A$45:$A$194,"&lt;"&amp;(K$9+7))</f>
        <v/>
      </c>
      <c r="L18" s="13">
        <f>SUMIFS($D$45:$D$194,$B$45:$B$194,$A18,$A$45:$A$194,"&gt;="&amp;L$9,$A$45:$A$194,"&lt;"&amp;(L$9+7))</f>
        <v/>
      </c>
      <c r="M18" s="13">
        <f>SUMIFS($D$45:$D$194,$B$45:$B$194,$A18,$A$45:$A$194,"&gt;="&amp;M$9,$A$45:$A$194,"&lt;"&amp;(M$9+7))</f>
        <v/>
      </c>
      <c r="N18" s="13">
        <f>SUMIFS($D$45:$D$194,$B$45:$B$194,$A18,$A$45:$A$194,"&gt;="&amp;N$9,$A$45:$A$194,"&lt;"&amp;(N$9+7))</f>
        <v/>
      </c>
      <c r="O18" s="13">
        <f>SUM(B18:N18)</f>
        <v/>
      </c>
    </row>
    <row r="19">
      <c r="A19" t="inlineStr">
        <is>
          <t>Payroll</t>
        </is>
      </c>
      <c r="B19" s="13">
        <f>SUMIFS($D$45:$D$194,$B$45:$B$194,$A19,$A$45:$A$194,"&gt;="&amp;B$9,$A$45:$A$194,"&lt;"&amp;(B$9+7))</f>
        <v/>
      </c>
      <c r="C19" s="13">
        <f>SUMIFS($D$45:$D$194,$B$45:$B$194,$A19,$A$45:$A$194,"&gt;="&amp;C$9,$A$45:$A$194,"&lt;"&amp;(C$9+7))</f>
        <v/>
      </c>
      <c r="D19" s="13">
        <f>SUMIFS($D$45:$D$194,$B$45:$B$194,$A19,$A$45:$A$194,"&gt;="&amp;D$9,$A$45:$A$194,"&lt;"&amp;(D$9+7))</f>
        <v/>
      </c>
      <c r="E19" s="13">
        <f>SUMIFS($D$45:$D$194,$B$45:$B$194,$A19,$A$45:$A$194,"&gt;="&amp;E$9,$A$45:$A$194,"&lt;"&amp;(E$9+7))</f>
        <v/>
      </c>
      <c r="F19" s="13">
        <f>SUMIFS($D$45:$D$194,$B$45:$B$194,$A19,$A$45:$A$194,"&gt;="&amp;F$9,$A$45:$A$194,"&lt;"&amp;(F$9+7))</f>
        <v/>
      </c>
      <c r="G19" s="13">
        <f>SUMIFS($D$45:$D$194,$B$45:$B$194,$A19,$A$45:$A$194,"&gt;="&amp;G$9,$A$45:$A$194,"&lt;"&amp;(G$9+7))</f>
        <v/>
      </c>
      <c r="H19" s="13">
        <f>SUMIFS($D$45:$D$194,$B$45:$B$194,$A19,$A$45:$A$194,"&gt;="&amp;H$9,$A$45:$A$194,"&lt;"&amp;(H$9+7))</f>
        <v/>
      </c>
      <c r="I19" s="13">
        <f>SUMIFS($D$45:$D$194,$B$45:$B$194,$A19,$A$45:$A$194,"&gt;="&amp;I$9,$A$45:$A$194,"&lt;"&amp;(I$9+7))</f>
        <v/>
      </c>
      <c r="J19" s="13">
        <f>SUMIFS($D$45:$D$194,$B$45:$B$194,$A19,$A$45:$A$194,"&gt;="&amp;J$9,$A$45:$A$194,"&lt;"&amp;(J$9+7))</f>
        <v/>
      </c>
      <c r="K19" s="13">
        <f>SUMIFS($D$45:$D$194,$B$45:$B$194,$A19,$A$45:$A$194,"&gt;="&amp;K$9,$A$45:$A$194,"&lt;"&amp;(K$9+7))</f>
        <v/>
      </c>
      <c r="L19" s="13">
        <f>SUMIFS($D$45:$D$194,$B$45:$B$194,$A19,$A$45:$A$194,"&gt;="&amp;L$9,$A$45:$A$194,"&lt;"&amp;(L$9+7))</f>
        <v/>
      </c>
      <c r="M19" s="13">
        <f>SUMIFS($D$45:$D$194,$B$45:$B$194,$A19,$A$45:$A$194,"&gt;="&amp;M$9,$A$45:$A$194,"&lt;"&amp;(M$9+7))</f>
        <v/>
      </c>
      <c r="N19" s="13">
        <f>SUMIFS($D$45:$D$194,$B$45:$B$194,$A19,$A$45:$A$194,"&gt;="&amp;N$9,$A$45:$A$194,"&lt;"&amp;(N$9+7))</f>
        <v/>
      </c>
      <c r="O19" s="13">
        <f>SUM(B19:N19)</f>
        <v/>
      </c>
    </row>
    <row r="20">
      <c r="A20" t="inlineStr">
        <is>
          <t>Rent &amp; utilities</t>
        </is>
      </c>
      <c r="B20" s="13">
        <f>SUMIFS($D$45:$D$194,$B$45:$B$194,$A20,$A$45:$A$194,"&gt;="&amp;B$9,$A$45:$A$194,"&lt;"&amp;(B$9+7))</f>
        <v/>
      </c>
      <c r="C20" s="13">
        <f>SUMIFS($D$45:$D$194,$B$45:$B$194,$A20,$A$45:$A$194,"&gt;="&amp;C$9,$A$45:$A$194,"&lt;"&amp;(C$9+7))</f>
        <v/>
      </c>
      <c r="D20" s="13">
        <f>SUMIFS($D$45:$D$194,$B$45:$B$194,$A20,$A$45:$A$194,"&gt;="&amp;D$9,$A$45:$A$194,"&lt;"&amp;(D$9+7))</f>
        <v/>
      </c>
      <c r="E20" s="13">
        <f>SUMIFS($D$45:$D$194,$B$45:$B$194,$A20,$A$45:$A$194,"&gt;="&amp;E$9,$A$45:$A$194,"&lt;"&amp;(E$9+7))</f>
        <v/>
      </c>
      <c r="F20" s="13">
        <f>SUMIFS($D$45:$D$194,$B$45:$B$194,$A20,$A$45:$A$194,"&gt;="&amp;F$9,$A$45:$A$194,"&lt;"&amp;(F$9+7))</f>
        <v/>
      </c>
      <c r="G20" s="13">
        <f>SUMIFS($D$45:$D$194,$B$45:$B$194,$A20,$A$45:$A$194,"&gt;="&amp;G$9,$A$45:$A$194,"&lt;"&amp;(G$9+7))</f>
        <v/>
      </c>
      <c r="H20" s="13">
        <f>SUMIFS($D$45:$D$194,$B$45:$B$194,$A20,$A$45:$A$194,"&gt;="&amp;H$9,$A$45:$A$194,"&lt;"&amp;(H$9+7))</f>
        <v/>
      </c>
      <c r="I20" s="13">
        <f>SUMIFS($D$45:$D$194,$B$45:$B$194,$A20,$A$45:$A$194,"&gt;="&amp;I$9,$A$45:$A$194,"&lt;"&amp;(I$9+7))</f>
        <v/>
      </c>
      <c r="J20" s="13">
        <f>SUMIFS($D$45:$D$194,$B$45:$B$194,$A20,$A$45:$A$194,"&gt;="&amp;J$9,$A$45:$A$194,"&lt;"&amp;(J$9+7))</f>
        <v/>
      </c>
      <c r="K20" s="13">
        <f>SUMIFS($D$45:$D$194,$B$45:$B$194,$A20,$A$45:$A$194,"&gt;="&amp;K$9,$A$45:$A$194,"&lt;"&amp;(K$9+7))</f>
        <v/>
      </c>
      <c r="L20" s="13">
        <f>SUMIFS($D$45:$D$194,$B$45:$B$194,$A20,$A$45:$A$194,"&gt;="&amp;L$9,$A$45:$A$194,"&lt;"&amp;(L$9+7))</f>
        <v/>
      </c>
      <c r="M20" s="13">
        <f>SUMIFS($D$45:$D$194,$B$45:$B$194,$A20,$A$45:$A$194,"&gt;="&amp;M$9,$A$45:$A$194,"&lt;"&amp;(M$9+7))</f>
        <v/>
      </c>
      <c r="N20" s="13">
        <f>SUMIFS($D$45:$D$194,$B$45:$B$194,$A20,$A$45:$A$194,"&gt;="&amp;N$9,$A$45:$A$194,"&lt;"&amp;(N$9+7))</f>
        <v/>
      </c>
      <c r="O20" s="13">
        <f>SUM(B20:N20)</f>
        <v/>
      </c>
    </row>
    <row r="21">
      <c r="A21" t="inlineStr">
        <is>
          <t>Loan repayments</t>
        </is>
      </c>
      <c r="B21" s="13">
        <f>SUMIFS($D$45:$D$194,$B$45:$B$194,$A21,$A$45:$A$194,"&gt;="&amp;B$9,$A$45:$A$194,"&lt;"&amp;(B$9+7))</f>
        <v/>
      </c>
      <c r="C21" s="13">
        <f>SUMIFS($D$45:$D$194,$B$45:$B$194,$A21,$A$45:$A$194,"&gt;="&amp;C$9,$A$45:$A$194,"&lt;"&amp;(C$9+7))</f>
        <v/>
      </c>
      <c r="D21" s="13">
        <f>SUMIFS($D$45:$D$194,$B$45:$B$194,$A21,$A$45:$A$194,"&gt;="&amp;D$9,$A$45:$A$194,"&lt;"&amp;(D$9+7))</f>
        <v/>
      </c>
      <c r="E21" s="13">
        <f>SUMIFS($D$45:$D$194,$B$45:$B$194,$A21,$A$45:$A$194,"&gt;="&amp;E$9,$A$45:$A$194,"&lt;"&amp;(E$9+7))</f>
        <v/>
      </c>
      <c r="F21" s="13">
        <f>SUMIFS($D$45:$D$194,$B$45:$B$194,$A21,$A$45:$A$194,"&gt;="&amp;F$9,$A$45:$A$194,"&lt;"&amp;(F$9+7))</f>
        <v/>
      </c>
      <c r="G21" s="13">
        <f>SUMIFS($D$45:$D$194,$B$45:$B$194,$A21,$A$45:$A$194,"&gt;="&amp;G$9,$A$45:$A$194,"&lt;"&amp;(G$9+7))</f>
        <v/>
      </c>
      <c r="H21" s="13">
        <f>SUMIFS($D$45:$D$194,$B$45:$B$194,$A21,$A$45:$A$194,"&gt;="&amp;H$9,$A$45:$A$194,"&lt;"&amp;(H$9+7))</f>
        <v/>
      </c>
      <c r="I21" s="13">
        <f>SUMIFS($D$45:$D$194,$B$45:$B$194,$A21,$A$45:$A$194,"&gt;="&amp;I$9,$A$45:$A$194,"&lt;"&amp;(I$9+7))</f>
        <v/>
      </c>
      <c r="J21" s="13">
        <f>SUMIFS($D$45:$D$194,$B$45:$B$194,$A21,$A$45:$A$194,"&gt;="&amp;J$9,$A$45:$A$194,"&lt;"&amp;(J$9+7))</f>
        <v/>
      </c>
      <c r="K21" s="13">
        <f>SUMIFS($D$45:$D$194,$B$45:$B$194,$A21,$A$45:$A$194,"&gt;="&amp;K$9,$A$45:$A$194,"&lt;"&amp;(K$9+7))</f>
        <v/>
      </c>
      <c r="L21" s="13">
        <f>SUMIFS($D$45:$D$194,$B$45:$B$194,$A21,$A$45:$A$194,"&gt;="&amp;L$9,$A$45:$A$194,"&lt;"&amp;(L$9+7))</f>
        <v/>
      </c>
      <c r="M21" s="13">
        <f>SUMIFS($D$45:$D$194,$B$45:$B$194,$A21,$A$45:$A$194,"&gt;="&amp;M$9,$A$45:$A$194,"&lt;"&amp;(M$9+7))</f>
        <v/>
      </c>
      <c r="N21" s="13">
        <f>SUMIFS($D$45:$D$194,$B$45:$B$194,$A21,$A$45:$A$194,"&gt;="&amp;N$9,$A$45:$A$194,"&lt;"&amp;(N$9+7))</f>
        <v/>
      </c>
      <c r="O21" s="13">
        <f>SUM(B21:N21)</f>
        <v/>
      </c>
    </row>
    <row r="22">
      <c r="A22" t="inlineStr">
        <is>
          <t>Overheads</t>
        </is>
      </c>
      <c r="B22" s="13">
        <f>SUMIFS($D$45:$D$194,$B$45:$B$194,$A22,$A$45:$A$194,"&gt;="&amp;B$9,$A$45:$A$194,"&lt;"&amp;(B$9+7))</f>
        <v/>
      </c>
      <c r="C22" s="13">
        <f>SUMIFS($D$45:$D$194,$B$45:$B$194,$A22,$A$45:$A$194,"&gt;="&amp;C$9,$A$45:$A$194,"&lt;"&amp;(C$9+7))</f>
        <v/>
      </c>
      <c r="D22" s="13">
        <f>SUMIFS($D$45:$D$194,$B$45:$B$194,$A22,$A$45:$A$194,"&gt;="&amp;D$9,$A$45:$A$194,"&lt;"&amp;(D$9+7))</f>
        <v/>
      </c>
      <c r="E22" s="13">
        <f>SUMIFS($D$45:$D$194,$B$45:$B$194,$A22,$A$45:$A$194,"&gt;="&amp;E$9,$A$45:$A$194,"&lt;"&amp;(E$9+7))</f>
        <v/>
      </c>
      <c r="F22" s="13">
        <f>SUMIFS($D$45:$D$194,$B$45:$B$194,$A22,$A$45:$A$194,"&gt;="&amp;F$9,$A$45:$A$194,"&lt;"&amp;(F$9+7))</f>
        <v/>
      </c>
      <c r="G22" s="13">
        <f>SUMIFS($D$45:$D$194,$B$45:$B$194,$A22,$A$45:$A$194,"&gt;="&amp;G$9,$A$45:$A$194,"&lt;"&amp;(G$9+7))</f>
        <v/>
      </c>
      <c r="H22" s="13">
        <f>SUMIFS($D$45:$D$194,$B$45:$B$194,$A22,$A$45:$A$194,"&gt;="&amp;H$9,$A$45:$A$194,"&lt;"&amp;(H$9+7))</f>
        <v/>
      </c>
      <c r="I22" s="13">
        <f>SUMIFS($D$45:$D$194,$B$45:$B$194,$A22,$A$45:$A$194,"&gt;="&amp;I$9,$A$45:$A$194,"&lt;"&amp;(I$9+7))</f>
        <v/>
      </c>
      <c r="J22" s="13">
        <f>SUMIFS($D$45:$D$194,$B$45:$B$194,$A22,$A$45:$A$194,"&gt;="&amp;J$9,$A$45:$A$194,"&lt;"&amp;(J$9+7))</f>
        <v/>
      </c>
      <c r="K22" s="13">
        <f>SUMIFS($D$45:$D$194,$B$45:$B$194,$A22,$A$45:$A$194,"&gt;="&amp;K$9,$A$45:$A$194,"&lt;"&amp;(K$9+7))</f>
        <v/>
      </c>
      <c r="L22" s="13">
        <f>SUMIFS($D$45:$D$194,$B$45:$B$194,$A22,$A$45:$A$194,"&gt;="&amp;L$9,$A$45:$A$194,"&lt;"&amp;(L$9+7))</f>
        <v/>
      </c>
      <c r="M22" s="13">
        <f>SUMIFS($D$45:$D$194,$B$45:$B$194,$A22,$A$45:$A$194,"&gt;="&amp;M$9,$A$45:$A$194,"&lt;"&amp;(M$9+7))</f>
        <v/>
      </c>
      <c r="N22" s="13">
        <f>SUMIFS($D$45:$D$194,$B$45:$B$194,$A22,$A$45:$A$194,"&gt;="&amp;N$9,$A$45:$A$194,"&lt;"&amp;(N$9+7))</f>
        <v/>
      </c>
      <c r="O22" s="13">
        <f>SUM(B22:N22)</f>
        <v/>
      </c>
    </row>
    <row r="23">
      <c r="A23" t="inlineStr">
        <is>
          <t>Tax payments</t>
        </is>
      </c>
      <c r="B23" s="13">
        <f>SUMIFS($D$45:$D$194,$B$45:$B$194,$A23,$A$45:$A$194,"&gt;="&amp;B$9,$A$45:$A$194,"&lt;"&amp;(B$9+7))</f>
        <v/>
      </c>
      <c r="C23" s="13">
        <f>SUMIFS($D$45:$D$194,$B$45:$B$194,$A23,$A$45:$A$194,"&gt;="&amp;C$9,$A$45:$A$194,"&lt;"&amp;(C$9+7))</f>
        <v/>
      </c>
      <c r="D23" s="13">
        <f>SUMIFS($D$45:$D$194,$B$45:$B$194,$A23,$A$45:$A$194,"&gt;="&amp;D$9,$A$45:$A$194,"&lt;"&amp;(D$9+7))</f>
        <v/>
      </c>
      <c r="E23" s="13">
        <f>SUMIFS($D$45:$D$194,$B$45:$B$194,$A23,$A$45:$A$194,"&gt;="&amp;E$9,$A$45:$A$194,"&lt;"&amp;(E$9+7))</f>
        <v/>
      </c>
      <c r="F23" s="13">
        <f>SUMIFS($D$45:$D$194,$B$45:$B$194,$A23,$A$45:$A$194,"&gt;="&amp;F$9,$A$45:$A$194,"&lt;"&amp;(F$9+7))</f>
        <v/>
      </c>
      <c r="G23" s="13">
        <f>SUMIFS($D$45:$D$194,$B$45:$B$194,$A23,$A$45:$A$194,"&gt;="&amp;G$9,$A$45:$A$194,"&lt;"&amp;(G$9+7))</f>
        <v/>
      </c>
      <c r="H23" s="13">
        <f>SUMIFS($D$45:$D$194,$B$45:$B$194,$A23,$A$45:$A$194,"&gt;="&amp;H$9,$A$45:$A$194,"&lt;"&amp;(H$9+7))</f>
        <v/>
      </c>
      <c r="I23" s="13">
        <f>SUMIFS($D$45:$D$194,$B$45:$B$194,$A23,$A$45:$A$194,"&gt;="&amp;I$9,$A$45:$A$194,"&lt;"&amp;(I$9+7))</f>
        <v/>
      </c>
      <c r="J23" s="13">
        <f>SUMIFS($D$45:$D$194,$B$45:$B$194,$A23,$A$45:$A$194,"&gt;="&amp;J$9,$A$45:$A$194,"&lt;"&amp;(J$9+7))</f>
        <v/>
      </c>
      <c r="K23" s="13">
        <f>SUMIFS($D$45:$D$194,$B$45:$B$194,$A23,$A$45:$A$194,"&gt;="&amp;K$9,$A$45:$A$194,"&lt;"&amp;(K$9+7))</f>
        <v/>
      </c>
      <c r="L23" s="13">
        <f>SUMIFS($D$45:$D$194,$B$45:$B$194,$A23,$A$45:$A$194,"&gt;="&amp;L$9,$A$45:$A$194,"&lt;"&amp;(L$9+7))</f>
        <v/>
      </c>
      <c r="M23" s="13">
        <f>SUMIFS($D$45:$D$194,$B$45:$B$194,$A23,$A$45:$A$194,"&gt;="&amp;M$9,$A$45:$A$194,"&lt;"&amp;(M$9+7))</f>
        <v/>
      </c>
      <c r="N23" s="13">
        <f>SUMIFS($D$45:$D$194,$B$45:$B$194,$A23,$A$45:$A$194,"&gt;="&amp;N$9,$A$45:$A$194,"&lt;"&amp;(N$9+7))</f>
        <v/>
      </c>
      <c r="O23" s="13">
        <f>SUM(B23:N23)</f>
        <v/>
      </c>
    </row>
    <row r="24">
      <c r="A24" t="inlineStr">
        <is>
          <t>Owner draws</t>
        </is>
      </c>
      <c r="B24" s="13">
        <f>SUMIFS($D$45:$D$194,$B$45:$B$194,$A24,$A$45:$A$194,"&gt;="&amp;B$9,$A$45:$A$194,"&lt;"&amp;(B$9+7))</f>
        <v/>
      </c>
      <c r="C24" s="13">
        <f>SUMIFS($D$45:$D$194,$B$45:$B$194,$A24,$A$45:$A$194,"&gt;="&amp;C$9,$A$45:$A$194,"&lt;"&amp;(C$9+7))</f>
        <v/>
      </c>
      <c r="D24" s="13">
        <f>SUMIFS($D$45:$D$194,$B$45:$B$194,$A24,$A$45:$A$194,"&gt;="&amp;D$9,$A$45:$A$194,"&lt;"&amp;(D$9+7))</f>
        <v/>
      </c>
      <c r="E24" s="13">
        <f>SUMIFS($D$45:$D$194,$B$45:$B$194,$A24,$A$45:$A$194,"&gt;="&amp;E$9,$A$45:$A$194,"&lt;"&amp;(E$9+7))</f>
        <v/>
      </c>
      <c r="F24" s="13">
        <f>SUMIFS($D$45:$D$194,$B$45:$B$194,$A24,$A$45:$A$194,"&gt;="&amp;F$9,$A$45:$A$194,"&lt;"&amp;(F$9+7))</f>
        <v/>
      </c>
      <c r="G24" s="13">
        <f>SUMIFS($D$45:$D$194,$B$45:$B$194,$A24,$A$45:$A$194,"&gt;="&amp;G$9,$A$45:$A$194,"&lt;"&amp;(G$9+7))</f>
        <v/>
      </c>
      <c r="H24" s="13">
        <f>SUMIFS($D$45:$D$194,$B$45:$B$194,$A24,$A$45:$A$194,"&gt;="&amp;H$9,$A$45:$A$194,"&lt;"&amp;(H$9+7))</f>
        <v/>
      </c>
      <c r="I24" s="13">
        <f>SUMIFS($D$45:$D$194,$B$45:$B$194,$A24,$A$45:$A$194,"&gt;="&amp;I$9,$A$45:$A$194,"&lt;"&amp;(I$9+7))</f>
        <v/>
      </c>
      <c r="J24" s="13">
        <f>SUMIFS($D$45:$D$194,$B$45:$B$194,$A24,$A$45:$A$194,"&gt;="&amp;J$9,$A$45:$A$194,"&lt;"&amp;(J$9+7))</f>
        <v/>
      </c>
      <c r="K24" s="13">
        <f>SUMIFS($D$45:$D$194,$B$45:$B$194,$A24,$A$45:$A$194,"&gt;="&amp;K$9,$A$45:$A$194,"&lt;"&amp;(K$9+7))</f>
        <v/>
      </c>
      <c r="L24" s="13">
        <f>SUMIFS($D$45:$D$194,$B$45:$B$194,$A24,$A$45:$A$194,"&gt;="&amp;L$9,$A$45:$A$194,"&lt;"&amp;(L$9+7))</f>
        <v/>
      </c>
      <c r="M24" s="13">
        <f>SUMIFS($D$45:$D$194,$B$45:$B$194,$A24,$A$45:$A$194,"&gt;="&amp;M$9,$A$45:$A$194,"&lt;"&amp;(M$9+7))</f>
        <v/>
      </c>
      <c r="N24" s="13">
        <f>SUMIFS($D$45:$D$194,$B$45:$B$194,$A24,$A$45:$A$194,"&gt;="&amp;N$9,$A$45:$A$194,"&lt;"&amp;(N$9+7))</f>
        <v/>
      </c>
      <c r="O24" s="13">
        <f>SUM(B24:N24)</f>
        <v/>
      </c>
    </row>
    <row r="25">
      <c r="A25" t="inlineStr">
        <is>
          <t>One-offs</t>
        </is>
      </c>
      <c r="B25" s="13">
        <f>SUMIFS($D$45:$D$194,$B$45:$B$194,$A25,$A$45:$A$194,"&gt;="&amp;B$9,$A$45:$A$194,"&lt;"&amp;(B$9+7))</f>
        <v/>
      </c>
      <c r="C25" s="13">
        <f>SUMIFS($D$45:$D$194,$B$45:$B$194,$A25,$A$45:$A$194,"&gt;="&amp;C$9,$A$45:$A$194,"&lt;"&amp;(C$9+7))</f>
        <v/>
      </c>
      <c r="D25" s="13">
        <f>SUMIFS($D$45:$D$194,$B$45:$B$194,$A25,$A$45:$A$194,"&gt;="&amp;D$9,$A$45:$A$194,"&lt;"&amp;(D$9+7))</f>
        <v/>
      </c>
      <c r="E25" s="13">
        <f>SUMIFS($D$45:$D$194,$B$45:$B$194,$A25,$A$45:$A$194,"&gt;="&amp;E$9,$A$45:$A$194,"&lt;"&amp;(E$9+7))</f>
        <v/>
      </c>
      <c r="F25" s="13">
        <f>SUMIFS($D$45:$D$194,$B$45:$B$194,$A25,$A$45:$A$194,"&gt;="&amp;F$9,$A$45:$A$194,"&lt;"&amp;(F$9+7))</f>
        <v/>
      </c>
      <c r="G25" s="13">
        <f>SUMIFS($D$45:$D$194,$B$45:$B$194,$A25,$A$45:$A$194,"&gt;="&amp;G$9,$A$45:$A$194,"&lt;"&amp;(G$9+7))</f>
        <v/>
      </c>
      <c r="H25" s="13">
        <f>SUMIFS($D$45:$D$194,$B$45:$B$194,$A25,$A$45:$A$194,"&gt;="&amp;H$9,$A$45:$A$194,"&lt;"&amp;(H$9+7))</f>
        <v/>
      </c>
      <c r="I25" s="13">
        <f>SUMIFS($D$45:$D$194,$B$45:$B$194,$A25,$A$45:$A$194,"&gt;="&amp;I$9,$A$45:$A$194,"&lt;"&amp;(I$9+7))</f>
        <v/>
      </c>
      <c r="J25" s="13">
        <f>SUMIFS($D$45:$D$194,$B$45:$B$194,$A25,$A$45:$A$194,"&gt;="&amp;J$9,$A$45:$A$194,"&lt;"&amp;(J$9+7))</f>
        <v/>
      </c>
      <c r="K25" s="13">
        <f>SUMIFS($D$45:$D$194,$B$45:$B$194,$A25,$A$45:$A$194,"&gt;="&amp;K$9,$A$45:$A$194,"&lt;"&amp;(K$9+7))</f>
        <v/>
      </c>
      <c r="L25" s="13">
        <f>SUMIFS($D$45:$D$194,$B$45:$B$194,$A25,$A$45:$A$194,"&gt;="&amp;L$9,$A$45:$A$194,"&lt;"&amp;(L$9+7))</f>
        <v/>
      </c>
      <c r="M25" s="13">
        <f>SUMIFS($D$45:$D$194,$B$45:$B$194,$A25,$A$45:$A$194,"&gt;="&amp;M$9,$A$45:$A$194,"&lt;"&amp;(M$9+7))</f>
        <v/>
      </c>
      <c r="N25" s="13">
        <f>SUMIFS($D$45:$D$194,$B$45:$B$194,$A25,$A$45:$A$194,"&gt;="&amp;N$9,$A$45:$A$194,"&lt;"&amp;(N$9+7))</f>
        <v/>
      </c>
      <c r="O25" s="13">
        <f>SUM(B25:N25)</f>
        <v/>
      </c>
    </row>
    <row r="26">
      <c r="A26" s="14" t="inlineStr">
        <is>
          <t>Total cash out</t>
        </is>
      </c>
      <c r="B26" s="15">
        <f>SUM(B18:B25)</f>
        <v/>
      </c>
      <c r="C26" s="15">
        <f>SUM(C18:C25)</f>
        <v/>
      </c>
      <c r="D26" s="15">
        <f>SUM(D18:D25)</f>
        <v/>
      </c>
      <c r="E26" s="15">
        <f>SUM(E18:E25)</f>
        <v/>
      </c>
      <c r="F26" s="15">
        <f>SUM(F18:F25)</f>
        <v/>
      </c>
      <c r="G26" s="15">
        <f>SUM(G18:G25)</f>
        <v/>
      </c>
      <c r="H26" s="15">
        <f>SUM(H18:H25)</f>
        <v/>
      </c>
      <c r="I26" s="15">
        <f>SUM(I18:I25)</f>
        <v/>
      </c>
      <c r="J26" s="15">
        <f>SUM(J18:J25)</f>
        <v/>
      </c>
      <c r="K26" s="15">
        <f>SUM(K18:K25)</f>
        <v/>
      </c>
      <c r="L26" s="15">
        <f>SUM(L18:L25)</f>
        <v/>
      </c>
      <c r="M26" s="15">
        <f>SUM(M18:M25)</f>
        <v/>
      </c>
      <c r="N26" s="15">
        <f>SUM(N18:N25)</f>
        <v/>
      </c>
      <c r="O26" s="15">
        <f>SUM(B26:N26)</f>
        <v/>
      </c>
    </row>
    <row r="27"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  <c r="M27" s="13" t="n"/>
      <c r="N27" s="13" t="n"/>
      <c r="O27" s="13" t="n"/>
    </row>
    <row r="28">
      <c r="A28" t="inlineStr">
        <is>
          <t>Net cash flow</t>
        </is>
      </c>
      <c r="B28" s="13">
        <f>B15-B26</f>
        <v/>
      </c>
      <c r="C28" s="13">
        <f>C15-C26</f>
        <v/>
      </c>
      <c r="D28" s="13">
        <f>D15-D26</f>
        <v/>
      </c>
      <c r="E28" s="13">
        <f>E15-E26</f>
        <v/>
      </c>
      <c r="F28" s="13">
        <f>F15-F26</f>
        <v/>
      </c>
      <c r="G28" s="13">
        <f>G15-G26</f>
        <v/>
      </c>
      <c r="H28" s="13">
        <f>H15-H26</f>
        <v/>
      </c>
      <c r="I28" s="13">
        <f>I15-I26</f>
        <v/>
      </c>
      <c r="J28" s="13">
        <f>J15-J26</f>
        <v/>
      </c>
      <c r="K28" s="13">
        <f>K15-K26</f>
        <v/>
      </c>
      <c r="L28" s="13">
        <f>L15-L26</f>
        <v/>
      </c>
      <c r="M28" s="13">
        <f>M15-M26</f>
        <v/>
      </c>
      <c r="N28" s="13">
        <f>N15-N26</f>
        <v/>
      </c>
      <c r="O28" s="13">
        <f>SUM(B28:N28)</f>
        <v/>
      </c>
    </row>
    <row r="29">
      <c r="A29" t="inlineStr">
        <is>
          <t>Opening cash</t>
        </is>
      </c>
      <c r="B29" s="13">
        <f>$B$4</f>
        <v/>
      </c>
      <c r="C29" s="13">
        <f>B30</f>
        <v/>
      </c>
      <c r="D29" s="13">
        <f>C30</f>
        <v/>
      </c>
      <c r="E29" s="13">
        <f>D30</f>
        <v/>
      </c>
      <c r="F29" s="13">
        <f>E30</f>
        <v/>
      </c>
      <c r="G29" s="13">
        <f>F30</f>
        <v/>
      </c>
      <c r="H29" s="13">
        <f>G30</f>
        <v/>
      </c>
      <c r="I29" s="13">
        <f>H30</f>
        <v/>
      </c>
      <c r="J29" s="13">
        <f>I30</f>
        <v/>
      </c>
      <c r="K29" s="13">
        <f>J30</f>
        <v/>
      </c>
      <c r="L29" s="13">
        <f>K30</f>
        <v/>
      </c>
      <c r="M29" s="13">
        <f>L30</f>
        <v/>
      </c>
      <c r="N29" s="13">
        <f>M30</f>
        <v/>
      </c>
      <c r="O29" s="13">
        <f>B29</f>
        <v/>
      </c>
    </row>
    <row r="30">
      <c r="A30" s="14" t="inlineStr">
        <is>
          <t>Closing cash</t>
        </is>
      </c>
      <c r="B30" s="15">
        <f>B29+B28</f>
        <v/>
      </c>
      <c r="C30" s="15">
        <f>C29+C28</f>
        <v/>
      </c>
      <c r="D30" s="15">
        <f>D29+D28</f>
        <v/>
      </c>
      <c r="E30" s="15">
        <f>E29+E28</f>
        <v/>
      </c>
      <c r="F30" s="15">
        <f>F29+F28</f>
        <v/>
      </c>
      <c r="G30" s="15">
        <f>G29+G28</f>
        <v/>
      </c>
      <c r="H30" s="15">
        <f>H29+H28</f>
        <v/>
      </c>
      <c r="I30" s="15">
        <f>I29+I28</f>
        <v/>
      </c>
      <c r="J30" s="15">
        <f>J29+J28</f>
        <v/>
      </c>
      <c r="K30" s="15">
        <f>K29+K28</f>
        <v/>
      </c>
      <c r="L30" s="15">
        <f>L29+L28</f>
        <v/>
      </c>
      <c r="M30" s="15">
        <f>M29+M28</f>
        <v/>
      </c>
      <c r="N30" s="15">
        <f>N29+N28</f>
        <v/>
      </c>
      <c r="O30" s="15">
        <f>N30</f>
        <v/>
      </c>
    </row>
    <row r="31">
      <c r="A31" t="inlineStr">
        <is>
          <t>Headroom over minimum</t>
        </is>
      </c>
      <c r="B31" s="13">
        <f>B30-$B$5</f>
        <v/>
      </c>
      <c r="C31" s="13">
        <f>C30-$B$5</f>
        <v/>
      </c>
      <c r="D31" s="13">
        <f>D30-$B$5</f>
        <v/>
      </c>
      <c r="E31" s="13">
        <f>E30-$B$5</f>
        <v/>
      </c>
      <c r="F31" s="13">
        <f>F30-$B$5</f>
        <v/>
      </c>
      <c r="G31" s="13">
        <f>G30-$B$5</f>
        <v/>
      </c>
      <c r="H31" s="13">
        <f>H30-$B$5</f>
        <v/>
      </c>
      <c r="I31" s="13">
        <f>I30-$B$5</f>
        <v/>
      </c>
      <c r="J31" s="13">
        <f>J30-$B$5</f>
        <v/>
      </c>
      <c r="K31" s="13">
        <f>K30-$B$5</f>
        <v/>
      </c>
      <c r="L31" s="13">
        <f>L30-$B$5</f>
        <v/>
      </c>
      <c r="M31" s="13">
        <f>M30-$B$5</f>
        <v/>
      </c>
      <c r="N31" s="13">
        <f>N30-$B$5</f>
        <v/>
      </c>
      <c r="O31" s="13" t="n"/>
    </row>
    <row r="32">
      <c r="A32" t="inlineStr">
        <is>
          <t>Status</t>
        </is>
      </c>
      <c r="B32">
        <f>IF(B30&lt;$B$5,"BELOW MINIMUM","OK")</f>
        <v/>
      </c>
      <c r="C32">
        <f>IF(C30&lt;$B$5,"BELOW MINIMUM","OK")</f>
        <v/>
      </c>
      <c r="D32">
        <f>IF(D30&lt;$B$5,"BELOW MINIMUM","OK")</f>
        <v/>
      </c>
      <c r="E32">
        <f>IF(E30&lt;$B$5,"BELOW MINIMUM","OK")</f>
        <v/>
      </c>
      <c r="F32">
        <f>IF(F30&lt;$B$5,"BELOW MINIMUM","OK")</f>
        <v/>
      </c>
      <c r="G32">
        <f>IF(G30&lt;$B$5,"BELOW MINIMUM","OK")</f>
        <v/>
      </c>
      <c r="H32">
        <f>IF(H30&lt;$B$5,"BELOW MINIMUM","OK")</f>
        <v/>
      </c>
      <c r="I32">
        <f>IF(I30&lt;$B$5,"BELOW MINIMUM","OK")</f>
        <v/>
      </c>
      <c r="J32">
        <f>IF(J30&lt;$B$5,"BELOW MINIMUM","OK")</f>
        <v/>
      </c>
      <c r="K32">
        <f>IF(K30&lt;$B$5,"BELOW MINIMUM","OK")</f>
        <v/>
      </c>
      <c r="L32">
        <f>IF(L30&lt;$B$5,"BELOW MINIMUM","OK")</f>
        <v/>
      </c>
      <c r="M32">
        <f>IF(M30&lt;$B$5,"BELOW MINIMUM","OK")</f>
        <v/>
      </c>
      <c r="N32">
        <f>IF(N30&lt;$B$5,"BELOW MINIMUM","OK")</f>
        <v/>
      </c>
    </row>
    <row r="34">
      <c r="A34" t="inlineStr">
        <is>
          <t>Lowest week-end cash</t>
        </is>
      </c>
      <c r="B34" s="13">
        <f>MIN(B30:N30)</f>
        <v/>
      </c>
    </row>
    <row r="35">
      <c r="A35" t="inlineStr">
        <is>
          <t>Weeks that close below the minimum</t>
        </is>
      </c>
      <c r="B35">
        <f>COUNTIF(B30:N30,"&lt;"&amp;B5)</f>
        <v/>
      </c>
    </row>
    <row r="36">
      <c r="A36" t="inlineStr">
        <is>
          <t>Items not counted (date outside the 13 weeks, or category not on the list)</t>
        </is>
      </c>
      <c r="B36" s="13">
        <f>SUM($D$45:$D$194)-SUM(B12:N14)-SUM(B18:N25)</f>
        <v/>
      </c>
      <c r="C36">
        <f>IF(ROUND(B36,2)=0,"OK","Some items are not in the grid: check dates and categories")</f>
        <v/>
      </c>
    </row>
    <row r="37">
      <c r="A37" t="inlineStr">
        <is>
          <t>Example check: weeks 1-13 cover 2 Nov to 31 Jan, so week 13 should equal January's close</t>
        </is>
      </c>
      <c r="B37" s="13">
        <f>N30-'Example 12-month'!F33</f>
        <v/>
      </c>
      <c r="C37">
        <f>IF(ROUND(B37,2)=0,"OK: both tabs agree","Tabs disagree")</f>
        <v/>
      </c>
    </row>
    <row r="42">
      <c r="A42" s="3" t="inlineStr">
        <is>
          <t>ITEM LIST</t>
        </is>
      </c>
    </row>
    <row r="43">
      <c r="A43" s="5" t="inlineStr">
        <is>
          <t>One row per expected receipt or payment. Amounts are positive; the category decides whether it is cash in or out.</t>
        </is>
      </c>
    </row>
    <row r="44">
      <c r="A44" s="10" t="inlineStr">
        <is>
          <t>Date expected</t>
        </is>
      </c>
      <c r="B44" s="12" t="inlineStr">
        <is>
          <t>Category</t>
        </is>
      </c>
      <c r="C44" s="12" t="inlineStr">
        <is>
          <t>Description</t>
        </is>
      </c>
      <c r="D44" s="12" t="inlineStr">
        <is>
          <t>Amount</t>
        </is>
      </c>
    </row>
    <row r="45">
      <c r="A45" s="16" t="n">
        <v>46328</v>
      </c>
      <c r="B45" s="18" t="inlineStr">
        <is>
          <t>Rent &amp; utilities</t>
        </is>
      </c>
      <c r="C45" s="18" t="inlineStr">
        <is>
          <t>Rent and utilities</t>
        </is>
      </c>
      <c r="D45" s="6" t="n">
        <v>5200</v>
      </c>
    </row>
    <row r="46">
      <c r="A46" s="16" t="n">
        <v>46329</v>
      </c>
      <c r="B46" s="18" t="inlineStr">
        <is>
          <t>Stock &amp; supplies</t>
        </is>
      </c>
      <c r="C46" s="18" t="inlineStr">
        <is>
          <t>Weekly food order</t>
        </is>
      </c>
      <c r="D46" s="6" t="n">
        <v>4000</v>
      </c>
    </row>
    <row r="47">
      <c r="A47" s="16" t="n">
        <v>46330</v>
      </c>
      <c r="B47" s="18" t="inlineStr">
        <is>
          <t>Customer payments</t>
        </is>
      </c>
      <c r="C47" s="18" t="inlineStr">
        <is>
          <t>Hillside Hotel, October events</t>
        </is>
      </c>
      <c r="D47" s="6" t="n">
        <v>12000</v>
      </c>
    </row>
    <row r="48">
      <c r="A48" s="16" t="n">
        <v>46331</v>
      </c>
      <c r="B48" s="18" t="inlineStr">
        <is>
          <t>Overheads</t>
        </is>
      </c>
      <c r="C48" s="18" t="inlineStr">
        <is>
          <t>Insurance, software, marketing</t>
        </is>
      </c>
      <c r="D48" s="6" t="n">
        <v>2600</v>
      </c>
    </row>
    <row r="49">
      <c r="A49" s="16" t="n">
        <v>46332</v>
      </c>
      <c r="B49" s="18" t="inlineStr">
        <is>
          <t>Payroll</t>
        </is>
      </c>
      <c r="C49" s="18" t="inlineStr">
        <is>
          <t>Payroll (two weeks)</t>
        </is>
      </c>
      <c r="D49" s="6" t="n">
        <v>9000</v>
      </c>
    </row>
    <row r="50">
      <c r="A50" s="16" t="n">
        <v>46335</v>
      </c>
      <c r="B50" s="18" t="inlineStr">
        <is>
          <t>Deposits &amp; card sales</t>
        </is>
      </c>
      <c r="C50" s="18" t="inlineStr">
        <is>
          <t>Deposits on December bookings</t>
        </is>
      </c>
      <c r="D50" s="6" t="n">
        <v>2500</v>
      </c>
    </row>
    <row r="51">
      <c r="A51" s="16" t="n">
        <v>46336</v>
      </c>
      <c r="B51" s="18" t="inlineStr">
        <is>
          <t>Customer payments</t>
        </is>
      </c>
      <c r="C51" s="18" t="inlineStr">
        <is>
          <t>Corporate lunches, October</t>
        </is>
      </c>
      <c r="D51" s="6" t="n">
        <v>9200</v>
      </c>
    </row>
    <row r="52">
      <c r="A52" s="16" t="n">
        <v>46336</v>
      </c>
      <c r="B52" s="18" t="inlineStr">
        <is>
          <t>Stock &amp; supplies</t>
        </is>
      </c>
      <c r="C52" s="18" t="inlineStr">
        <is>
          <t>Weekly food order</t>
        </is>
      </c>
      <c r="D52" s="6" t="n">
        <v>4000</v>
      </c>
    </row>
    <row r="53">
      <c r="A53" s="16" t="n">
        <v>46339</v>
      </c>
      <c r="B53" s="18" t="inlineStr">
        <is>
          <t>Customer payments</t>
        </is>
      </c>
      <c r="C53" s="18" t="inlineStr">
        <is>
          <t>September balances (late payers)</t>
        </is>
      </c>
      <c r="D53" s="6" t="n">
        <v>3800</v>
      </c>
    </row>
    <row r="54">
      <c r="A54" s="16" t="n">
        <v>46342</v>
      </c>
      <c r="B54" s="18" t="inlineStr">
        <is>
          <t>Loan repayments</t>
        </is>
      </c>
      <c r="C54" s="18" t="inlineStr">
        <is>
          <t>Van loan</t>
        </is>
      </c>
      <c r="D54" s="6" t="n">
        <v>1400</v>
      </c>
    </row>
    <row r="55">
      <c r="A55" s="16" t="n">
        <v>46343</v>
      </c>
      <c r="B55" s="18" t="inlineStr">
        <is>
          <t>Stock &amp; supplies</t>
        </is>
      </c>
      <c r="C55" s="18" t="inlineStr">
        <is>
          <t>Weekly food order</t>
        </is>
      </c>
      <c r="D55" s="6" t="n">
        <v>4500</v>
      </c>
    </row>
    <row r="56">
      <c r="A56" s="16" t="n">
        <v>46344</v>
      </c>
      <c r="B56" s="18" t="inlineStr">
        <is>
          <t>Customer payments</t>
        </is>
      </c>
      <c r="C56" s="18" t="inlineStr">
        <is>
          <t>October weddings, balances</t>
        </is>
      </c>
      <c r="D56" s="6" t="n">
        <v>4000</v>
      </c>
    </row>
    <row r="57">
      <c r="A57" s="16" t="n">
        <v>46346</v>
      </c>
      <c r="B57" s="18" t="inlineStr">
        <is>
          <t>Payroll</t>
        </is>
      </c>
      <c r="C57" s="18" t="inlineStr">
        <is>
          <t>Payroll (two weeks)</t>
        </is>
      </c>
      <c r="D57" s="6" t="n">
        <v>9000</v>
      </c>
    </row>
    <row r="58">
      <c r="A58" s="16" t="n">
        <v>46349</v>
      </c>
      <c r="B58" s="18" t="inlineStr">
        <is>
          <t>Deposits &amp; card sales</t>
        </is>
      </c>
      <c r="C58" s="18" t="inlineStr">
        <is>
          <t>Deposits on spring weddings</t>
        </is>
      </c>
      <c r="D58" s="6" t="n">
        <v>3500</v>
      </c>
    </row>
    <row r="59">
      <c r="A59" s="16" t="n">
        <v>46350</v>
      </c>
      <c r="B59" s="18" t="inlineStr">
        <is>
          <t>Stock &amp; supplies</t>
        </is>
      </c>
      <c r="C59" s="18" t="inlineStr">
        <is>
          <t>Weekly food order</t>
        </is>
      </c>
      <c r="D59" s="6" t="n">
        <v>4500</v>
      </c>
    </row>
    <row r="60">
      <c r="A60" s="16" t="n">
        <v>46351</v>
      </c>
      <c r="B60" s="18" t="inlineStr">
        <is>
          <t>Customer payments</t>
        </is>
      </c>
      <c r="C60" s="18" t="inlineStr">
        <is>
          <t>November events paid early</t>
        </is>
      </c>
      <c r="D60" s="6" t="n">
        <v>6800</v>
      </c>
    </row>
    <row r="61">
      <c r="A61" s="16" t="n">
        <v>46353</v>
      </c>
      <c r="B61" s="18" t="inlineStr">
        <is>
          <t>Customer payments</t>
        </is>
      </c>
      <c r="C61" s="18" t="inlineStr">
        <is>
          <t>November events</t>
        </is>
      </c>
      <c r="D61" s="6" t="n">
        <v>7000</v>
      </c>
    </row>
    <row r="62">
      <c r="A62" s="16" t="n">
        <v>46356</v>
      </c>
      <c r="B62" s="18" t="inlineStr">
        <is>
          <t>Owner draws</t>
        </is>
      </c>
      <c r="C62" s="18" t="inlineStr">
        <is>
          <t>Owner draw</t>
        </is>
      </c>
      <c r="D62" s="6" t="n">
        <v>5000</v>
      </c>
    </row>
    <row r="63">
      <c r="A63" s="16" t="n">
        <v>46357</v>
      </c>
      <c r="B63" s="18" t="inlineStr">
        <is>
          <t>Rent &amp; utilities</t>
        </is>
      </c>
      <c r="C63" s="18" t="inlineStr">
        <is>
          <t>Rent and utilities</t>
        </is>
      </c>
      <c r="D63" s="6" t="n">
        <v>5200</v>
      </c>
    </row>
    <row r="64">
      <c r="A64" s="16" t="n">
        <v>46357</v>
      </c>
      <c r="B64" s="18" t="inlineStr">
        <is>
          <t>Stock &amp; supplies</t>
        </is>
      </c>
      <c r="C64" s="18" t="inlineStr">
        <is>
          <t>Holiday party stock</t>
        </is>
      </c>
      <c r="D64" s="6" t="n">
        <v>6000</v>
      </c>
    </row>
    <row r="65">
      <c r="A65" s="16" t="n">
        <v>46359</v>
      </c>
      <c r="B65" s="18" t="inlineStr">
        <is>
          <t>Overheads</t>
        </is>
      </c>
      <c r="C65" s="18" t="inlineStr">
        <is>
          <t>Insurance, software, marketing</t>
        </is>
      </c>
      <c r="D65" s="6" t="n">
        <v>2600</v>
      </c>
    </row>
    <row r="66">
      <c r="A66" s="16" t="n">
        <v>46360</v>
      </c>
      <c r="B66" s="18" t="inlineStr">
        <is>
          <t>Customer payments</t>
        </is>
      </c>
      <c r="C66" s="18" t="inlineStr">
        <is>
          <t>November events</t>
        </is>
      </c>
      <c r="D66" s="6" t="n">
        <v>8000</v>
      </c>
    </row>
    <row r="67">
      <c r="A67" s="16" t="n">
        <v>46360</v>
      </c>
      <c r="B67" s="18" t="inlineStr">
        <is>
          <t>Payroll</t>
        </is>
      </c>
      <c r="C67" s="18" t="inlineStr">
        <is>
          <t>Payroll (two weeks)</t>
        </is>
      </c>
      <c r="D67" s="6" t="n">
        <v>7000</v>
      </c>
    </row>
    <row r="68">
      <c r="A68" s="16" t="n">
        <v>46364</v>
      </c>
      <c r="B68" s="18" t="inlineStr">
        <is>
          <t>Deposits &amp; card sales</t>
        </is>
      </c>
      <c r="C68" s="18" t="inlineStr">
        <is>
          <t>Deposits on January bookings</t>
        </is>
      </c>
      <c r="D68" s="6" t="n">
        <v>2000</v>
      </c>
    </row>
    <row r="69">
      <c r="A69" s="16" t="n">
        <v>46364</v>
      </c>
      <c r="B69" s="18" t="inlineStr">
        <is>
          <t>Stock &amp; supplies</t>
        </is>
      </c>
      <c r="C69" s="18" t="inlineStr">
        <is>
          <t>Holiday party stock</t>
        </is>
      </c>
      <c r="D69" s="6" t="n">
        <v>7000</v>
      </c>
    </row>
    <row r="70">
      <c r="A70" s="16" t="n">
        <v>46367</v>
      </c>
      <c r="B70" s="18" t="inlineStr">
        <is>
          <t>Customer payments</t>
        </is>
      </c>
      <c r="C70" s="18" t="inlineStr">
        <is>
          <t>November corporate lunches</t>
        </is>
      </c>
      <c r="D70" s="6" t="n">
        <v>4200</v>
      </c>
    </row>
    <row r="71">
      <c r="A71" s="16" t="n">
        <v>46371</v>
      </c>
      <c r="B71" s="18" t="inlineStr">
        <is>
          <t>Deposits &amp; card sales</t>
        </is>
      </c>
      <c r="C71" s="18" t="inlineStr">
        <is>
          <t>Deposits on spring weddings</t>
        </is>
      </c>
      <c r="D71" s="6" t="n">
        <v>2000</v>
      </c>
    </row>
    <row r="72">
      <c r="A72" s="16" t="n">
        <v>46371</v>
      </c>
      <c r="B72" s="18" t="inlineStr">
        <is>
          <t>Loan repayments</t>
        </is>
      </c>
      <c r="C72" s="18" t="inlineStr">
        <is>
          <t>Van loan</t>
        </is>
      </c>
      <c r="D72" s="6" t="n">
        <v>1400</v>
      </c>
    </row>
    <row r="73">
      <c r="A73" s="16" t="n">
        <v>46371</v>
      </c>
      <c r="B73" s="18" t="inlineStr">
        <is>
          <t>Stock &amp; supplies</t>
        </is>
      </c>
      <c r="C73" s="18" t="inlineStr">
        <is>
          <t>Holiday party stock</t>
        </is>
      </c>
      <c r="D73" s="6" t="n">
        <v>6000</v>
      </c>
    </row>
    <row r="74">
      <c r="A74" s="16" t="n">
        <v>46374</v>
      </c>
      <c r="B74" s="18" t="inlineStr">
        <is>
          <t>Payroll</t>
        </is>
      </c>
      <c r="C74" s="18" t="inlineStr">
        <is>
          <t>Payroll (two weeks, extra holiday staff)</t>
        </is>
      </c>
      <c r="D74" s="6" t="n">
        <v>8000</v>
      </c>
    </row>
    <row r="75">
      <c r="A75" s="16" t="n">
        <v>46377</v>
      </c>
      <c r="B75" s="18" t="inlineStr">
        <is>
          <t>Customer payments</t>
        </is>
      </c>
      <c r="C75" s="18" t="inlineStr">
        <is>
          <t>Hillside Hotel, November events</t>
        </is>
      </c>
      <c r="D75" s="6" t="n">
        <v>15000</v>
      </c>
    </row>
    <row r="76">
      <c r="A76" s="16" t="n">
        <v>46378</v>
      </c>
      <c r="B76" s="18" t="inlineStr">
        <is>
          <t>Stock &amp; supplies</t>
        </is>
      </c>
      <c r="C76" s="18" t="inlineStr">
        <is>
          <t>Weekly food order</t>
        </is>
      </c>
      <c r="D76" s="6" t="n">
        <v>2000</v>
      </c>
    </row>
    <row r="77">
      <c r="A77" s="16" t="n">
        <v>46379</v>
      </c>
      <c r="B77" s="18" t="inlineStr">
        <is>
          <t>Customer payments</t>
        </is>
      </c>
      <c r="C77" s="18" t="inlineStr">
        <is>
          <t>December parties, early payers</t>
        </is>
      </c>
      <c r="D77" s="6" t="n">
        <v>9000</v>
      </c>
    </row>
    <row r="78">
      <c r="A78" s="16" t="n">
        <v>46385</v>
      </c>
      <c r="B78" s="18" t="inlineStr">
        <is>
          <t>Customer payments</t>
        </is>
      </c>
      <c r="C78" s="18" t="inlineStr">
        <is>
          <t>December parties</t>
        </is>
      </c>
      <c r="D78" s="6" t="n">
        <v>13000</v>
      </c>
    </row>
    <row r="79">
      <c r="A79" s="16" t="n">
        <v>46387</v>
      </c>
      <c r="B79" s="18" t="inlineStr">
        <is>
          <t>Payroll</t>
        </is>
      </c>
      <c r="C79" s="18" t="inlineStr">
        <is>
          <t>Payroll (two weeks)</t>
        </is>
      </c>
      <c r="D79" s="6" t="n">
        <v>5000</v>
      </c>
    </row>
    <row r="80">
      <c r="A80" s="16" t="n">
        <v>46387</v>
      </c>
      <c r="B80" s="18" t="inlineStr">
        <is>
          <t>Owner draws</t>
        </is>
      </c>
      <c r="C80" s="18" t="inlineStr">
        <is>
          <t>Owner draw</t>
        </is>
      </c>
      <c r="D80" s="6" t="n">
        <v>5000</v>
      </c>
    </row>
    <row r="81">
      <c r="A81" s="16" t="n">
        <v>46391</v>
      </c>
      <c r="B81" s="18" t="inlineStr">
        <is>
          <t>Rent &amp; utilities</t>
        </is>
      </c>
      <c r="C81" s="18" t="inlineStr">
        <is>
          <t>Rent and utilities</t>
        </is>
      </c>
      <c r="D81" s="6" t="n">
        <v>5200</v>
      </c>
    </row>
    <row r="82">
      <c r="A82" s="16" t="n">
        <v>46392</v>
      </c>
      <c r="B82" s="18" t="inlineStr">
        <is>
          <t>Customer payments</t>
        </is>
      </c>
      <c r="C82" s="18" t="inlineStr">
        <is>
          <t>December parties</t>
        </is>
      </c>
      <c r="D82" s="6" t="n">
        <v>14000</v>
      </c>
    </row>
    <row r="83">
      <c r="A83" s="16" t="n">
        <v>46392</v>
      </c>
      <c r="B83" s="18" t="inlineStr">
        <is>
          <t>Overheads</t>
        </is>
      </c>
      <c r="C83" s="18" t="inlineStr">
        <is>
          <t>Insurance, software, marketing</t>
        </is>
      </c>
      <c r="D83" s="6" t="n">
        <v>2600</v>
      </c>
    </row>
    <row r="84">
      <c r="A84" s="16" t="n">
        <v>46392</v>
      </c>
      <c r="B84" s="18" t="inlineStr">
        <is>
          <t>Stock &amp; supplies</t>
        </is>
      </c>
      <c r="C84" s="18" t="inlineStr">
        <is>
          <t>Food order</t>
        </is>
      </c>
      <c r="D84" s="6" t="n">
        <v>3500</v>
      </c>
    </row>
    <row r="85">
      <c r="A85" s="16" t="n">
        <v>46393</v>
      </c>
      <c r="B85" s="18" t="inlineStr">
        <is>
          <t>Deposits &amp; card sales</t>
        </is>
      </c>
      <c r="C85" s="18" t="inlineStr">
        <is>
          <t>Deposits on spring weddings</t>
        </is>
      </c>
      <c r="D85" s="6" t="n">
        <v>3000</v>
      </c>
    </row>
    <row r="86">
      <c r="A86" s="16" t="n">
        <v>46395</v>
      </c>
      <c r="B86" s="18" t="inlineStr">
        <is>
          <t>Customer payments</t>
        </is>
      </c>
      <c r="C86" s="18" t="inlineStr">
        <is>
          <t>Hillside Hotel, December events</t>
        </is>
      </c>
      <c r="D86" s="6" t="n">
        <v>10800</v>
      </c>
    </row>
    <row r="87">
      <c r="A87" s="16" t="n">
        <v>46399</v>
      </c>
      <c r="B87" s="18" t="inlineStr">
        <is>
          <t>Customer payments</t>
        </is>
      </c>
      <c r="C87" s="18" t="inlineStr">
        <is>
          <t>December corporate lunches</t>
        </is>
      </c>
      <c r="D87" s="6" t="n">
        <v>8000</v>
      </c>
    </row>
    <row r="88">
      <c r="A88" s="16" t="n">
        <v>46400</v>
      </c>
      <c r="B88" s="18" t="inlineStr">
        <is>
          <t>Deposits &amp; card sales</t>
        </is>
      </c>
      <c r="C88" s="18" t="inlineStr">
        <is>
          <t>Deposits on spring weddings</t>
        </is>
      </c>
      <c r="D88" s="6" t="n">
        <v>3000</v>
      </c>
    </row>
    <row r="89">
      <c r="A89" s="16" t="n">
        <v>46402</v>
      </c>
      <c r="B89" s="18" t="inlineStr">
        <is>
          <t>Payroll</t>
        </is>
      </c>
      <c r="C89" s="18" t="inlineStr">
        <is>
          <t>Payroll (two weeks)</t>
        </is>
      </c>
      <c r="D89" s="6" t="n">
        <v>6000</v>
      </c>
    </row>
    <row r="90">
      <c r="A90" s="16" t="n">
        <v>46402</v>
      </c>
      <c r="B90" s="18" t="inlineStr">
        <is>
          <t>Loan repayments</t>
        </is>
      </c>
      <c r="C90" s="18" t="inlineStr">
        <is>
          <t>Van loan</t>
        </is>
      </c>
      <c r="D90" s="6" t="n">
        <v>1400</v>
      </c>
    </row>
    <row r="91">
      <c r="A91" s="16" t="n">
        <v>46402</v>
      </c>
      <c r="B91" s="18" t="inlineStr">
        <is>
          <t>Tax payments</t>
        </is>
      </c>
      <c r="C91" s="18" t="inlineStr">
        <is>
          <t>Estimated tax, Q4 2026</t>
        </is>
      </c>
      <c r="D91" s="6" t="n">
        <v>6000</v>
      </c>
    </row>
    <row r="92">
      <c r="A92" s="16" t="n">
        <v>46406</v>
      </c>
      <c r="B92" s="18" t="inlineStr">
        <is>
          <t>Customer payments</t>
        </is>
      </c>
      <c r="C92" s="18" t="inlineStr">
        <is>
          <t>January events</t>
        </is>
      </c>
      <c r="D92" s="6" t="n">
        <v>6000</v>
      </c>
    </row>
    <row r="93">
      <c r="A93" s="16" t="n">
        <v>46406</v>
      </c>
      <c r="B93" s="18" t="inlineStr">
        <is>
          <t>Stock &amp; supplies</t>
        </is>
      </c>
      <c r="C93" s="18" t="inlineStr">
        <is>
          <t>Food order</t>
        </is>
      </c>
      <c r="D93" s="6" t="n">
        <v>3500</v>
      </c>
    </row>
    <row r="94">
      <c r="A94" s="16" t="n">
        <v>46407</v>
      </c>
      <c r="B94" s="18" t="inlineStr">
        <is>
          <t>Deposits &amp; card sales</t>
        </is>
      </c>
      <c r="C94" s="18" t="inlineStr">
        <is>
          <t>Deposits on summer weddings</t>
        </is>
      </c>
      <c r="D94" s="6" t="n">
        <v>3000</v>
      </c>
    </row>
    <row r="95">
      <c r="A95" s="16" t="n">
        <v>46413</v>
      </c>
      <c r="B95" s="18" t="inlineStr">
        <is>
          <t>Customer payments</t>
        </is>
      </c>
      <c r="C95" s="18" t="inlineStr">
        <is>
          <t>January events</t>
        </is>
      </c>
      <c r="D95" s="6" t="n">
        <v>6000</v>
      </c>
    </row>
    <row r="96">
      <c r="A96" s="16" t="n">
        <v>46416</v>
      </c>
      <c r="B96" s="18" t="inlineStr">
        <is>
          <t>Payroll</t>
        </is>
      </c>
      <c r="C96" s="18" t="inlineStr">
        <is>
          <t>Payroll (two weeks)</t>
        </is>
      </c>
      <c r="D96" s="6" t="n">
        <v>6000</v>
      </c>
    </row>
    <row r="97">
      <c r="A97" s="16" t="n">
        <v>46416</v>
      </c>
      <c r="B97" s="18" t="inlineStr">
        <is>
          <t>Owner draws</t>
        </is>
      </c>
      <c r="C97" s="18" t="inlineStr">
        <is>
          <t>Owner draw</t>
        </is>
      </c>
      <c r="D97" s="6" t="n">
        <v>5000</v>
      </c>
    </row>
    <row r="98">
      <c r="A98" s="16" t="n"/>
      <c r="B98" s="18" t="n"/>
      <c r="C98" s="18" t="n"/>
      <c r="D98" s="6" t="n"/>
    </row>
    <row r="99">
      <c r="A99" s="16" t="n"/>
      <c r="B99" s="18" t="n"/>
      <c r="C99" s="18" t="n"/>
      <c r="D99" s="6" t="n"/>
    </row>
    <row r="100">
      <c r="A100" s="16" t="n"/>
      <c r="B100" s="18" t="n"/>
      <c r="C100" s="18" t="n"/>
      <c r="D100" s="6" t="n"/>
    </row>
    <row r="101">
      <c r="A101" s="16" t="n"/>
      <c r="B101" s="18" t="n"/>
      <c r="C101" s="18" t="n"/>
      <c r="D101" s="6" t="n"/>
    </row>
    <row r="102">
      <c r="A102" s="16" t="n"/>
      <c r="B102" s="18" t="n"/>
      <c r="C102" s="18" t="n"/>
      <c r="D102" s="6" t="n"/>
    </row>
    <row r="103">
      <c r="A103" s="16" t="n"/>
      <c r="B103" s="18" t="n"/>
      <c r="C103" s="18" t="n"/>
      <c r="D103" s="6" t="n"/>
    </row>
    <row r="104">
      <c r="A104" s="16" t="n"/>
      <c r="B104" s="18" t="n"/>
      <c r="C104" s="18" t="n"/>
      <c r="D104" s="6" t="n"/>
    </row>
    <row r="105">
      <c r="A105" s="16" t="n"/>
      <c r="B105" s="18" t="n"/>
      <c r="C105" s="18" t="n"/>
      <c r="D105" s="6" t="n"/>
    </row>
    <row r="106">
      <c r="A106" s="16" t="n"/>
      <c r="B106" s="18" t="n"/>
      <c r="C106" s="18" t="n"/>
      <c r="D106" s="6" t="n"/>
    </row>
    <row r="107">
      <c r="A107" s="16" t="n"/>
      <c r="B107" s="18" t="n"/>
      <c r="C107" s="18" t="n"/>
      <c r="D107" s="6" t="n"/>
    </row>
    <row r="108">
      <c r="A108" s="16" t="n"/>
      <c r="B108" s="18" t="n"/>
      <c r="C108" s="18" t="n"/>
      <c r="D108" s="6" t="n"/>
    </row>
    <row r="109">
      <c r="A109" s="16" t="n"/>
      <c r="B109" s="18" t="n"/>
      <c r="C109" s="18" t="n"/>
      <c r="D109" s="6" t="n"/>
    </row>
    <row r="110">
      <c r="A110" s="16" t="n"/>
      <c r="B110" s="18" t="n"/>
      <c r="C110" s="18" t="n"/>
      <c r="D110" s="6" t="n"/>
    </row>
    <row r="111">
      <c r="A111" s="16" t="n"/>
      <c r="B111" s="18" t="n"/>
      <c r="C111" s="18" t="n"/>
      <c r="D111" s="6" t="n"/>
    </row>
    <row r="112">
      <c r="A112" s="16" t="n"/>
      <c r="B112" s="18" t="n"/>
      <c r="C112" s="18" t="n"/>
      <c r="D112" s="6" t="n"/>
    </row>
    <row r="113">
      <c r="A113" s="16" t="n"/>
      <c r="B113" s="18" t="n"/>
      <c r="C113" s="18" t="n"/>
      <c r="D113" s="6" t="n"/>
    </row>
    <row r="114">
      <c r="A114" s="16" t="n"/>
      <c r="B114" s="18" t="n"/>
      <c r="C114" s="18" t="n"/>
      <c r="D114" s="6" t="n"/>
    </row>
    <row r="115">
      <c r="A115" s="16" t="n"/>
      <c r="B115" s="18" t="n"/>
      <c r="C115" s="18" t="n"/>
      <c r="D115" s="6" t="n"/>
    </row>
    <row r="116">
      <c r="A116" s="16" t="n"/>
      <c r="B116" s="18" t="n"/>
      <c r="C116" s="18" t="n"/>
      <c r="D116" s="6" t="n"/>
    </row>
    <row r="117">
      <c r="A117" s="16" t="n"/>
      <c r="B117" s="18" t="n"/>
      <c r="C117" s="18" t="n"/>
      <c r="D117" s="6" t="n"/>
    </row>
    <row r="118">
      <c r="A118" s="16" t="n"/>
      <c r="B118" s="18" t="n"/>
      <c r="C118" s="18" t="n"/>
      <c r="D118" s="6" t="n"/>
    </row>
    <row r="119">
      <c r="A119" s="16" t="n"/>
      <c r="B119" s="18" t="n"/>
      <c r="C119" s="18" t="n"/>
      <c r="D119" s="6" t="n"/>
    </row>
    <row r="120">
      <c r="A120" s="16" t="n"/>
      <c r="B120" s="18" t="n"/>
      <c r="C120" s="18" t="n"/>
      <c r="D120" s="6" t="n"/>
    </row>
    <row r="121">
      <c r="A121" s="16" t="n"/>
      <c r="B121" s="18" t="n"/>
      <c r="C121" s="18" t="n"/>
      <c r="D121" s="6" t="n"/>
    </row>
    <row r="122">
      <c r="A122" s="16" t="n"/>
      <c r="B122" s="18" t="n"/>
      <c r="C122" s="18" t="n"/>
      <c r="D122" s="6" t="n"/>
    </row>
    <row r="123">
      <c r="A123" s="16" t="n"/>
      <c r="B123" s="18" t="n"/>
      <c r="C123" s="18" t="n"/>
      <c r="D123" s="6" t="n"/>
    </row>
    <row r="124">
      <c r="A124" s="16" t="n"/>
      <c r="B124" s="18" t="n"/>
      <c r="C124" s="18" t="n"/>
      <c r="D124" s="6" t="n"/>
    </row>
    <row r="125">
      <c r="A125" s="16" t="n"/>
      <c r="B125" s="18" t="n"/>
      <c r="C125" s="18" t="n"/>
      <c r="D125" s="6" t="n"/>
    </row>
    <row r="126">
      <c r="A126" s="16" t="n"/>
      <c r="B126" s="18" t="n"/>
      <c r="C126" s="18" t="n"/>
      <c r="D126" s="6" t="n"/>
    </row>
    <row r="127">
      <c r="A127" s="16" t="n"/>
      <c r="B127" s="18" t="n"/>
      <c r="C127" s="18" t="n"/>
      <c r="D127" s="6" t="n"/>
    </row>
    <row r="128">
      <c r="A128" s="16" t="n"/>
      <c r="B128" s="18" t="n"/>
      <c r="C128" s="18" t="n"/>
      <c r="D128" s="6" t="n"/>
    </row>
    <row r="129">
      <c r="A129" s="16" t="n"/>
      <c r="B129" s="18" t="n"/>
      <c r="C129" s="18" t="n"/>
      <c r="D129" s="6" t="n"/>
    </row>
    <row r="130">
      <c r="A130" s="16" t="n"/>
      <c r="B130" s="18" t="n"/>
      <c r="C130" s="18" t="n"/>
      <c r="D130" s="6" t="n"/>
    </row>
    <row r="131">
      <c r="A131" s="16" t="n"/>
      <c r="B131" s="18" t="n"/>
      <c r="C131" s="18" t="n"/>
      <c r="D131" s="6" t="n"/>
    </row>
    <row r="132">
      <c r="A132" s="16" t="n"/>
      <c r="B132" s="18" t="n"/>
      <c r="C132" s="18" t="n"/>
      <c r="D132" s="6" t="n"/>
    </row>
    <row r="133">
      <c r="A133" s="16" t="n"/>
      <c r="B133" s="18" t="n"/>
      <c r="C133" s="18" t="n"/>
      <c r="D133" s="6" t="n"/>
    </row>
    <row r="134">
      <c r="A134" s="16" t="n"/>
      <c r="B134" s="18" t="n"/>
      <c r="C134" s="18" t="n"/>
      <c r="D134" s="6" t="n"/>
    </row>
    <row r="135">
      <c r="A135" s="16" t="n"/>
      <c r="B135" s="18" t="n"/>
      <c r="C135" s="18" t="n"/>
      <c r="D135" s="6" t="n"/>
    </row>
    <row r="136">
      <c r="A136" s="16" t="n"/>
      <c r="B136" s="18" t="n"/>
      <c r="C136" s="18" t="n"/>
      <c r="D136" s="6" t="n"/>
    </row>
    <row r="137">
      <c r="A137" s="16" t="n"/>
      <c r="B137" s="18" t="n"/>
      <c r="C137" s="18" t="n"/>
      <c r="D137" s="6" t="n"/>
    </row>
    <row r="138">
      <c r="A138" s="16" t="n"/>
      <c r="B138" s="18" t="n"/>
      <c r="C138" s="18" t="n"/>
      <c r="D138" s="6" t="n"/>
    </row>
    <row r="139">
      <c r="A139" s="16" t="n"/>
      <c r="B139" s="18" t="n"/>
      <c r="C139" s="18" t="n"/>
      <c r="D139" s="6" t="n"/>
    </row>
    <row r="140">
      <c r="A140" s="16" t="n"/>
      <c r="B140" s="18" t="n"/>
      <c r="C140" s="18" t="n"/>
      <c r="D140" s="6" t="n"/>
    </row>
    <row r="141">
      <c r="A141" s="16" t="n"/>
      <c r="B141" s="18" t="n"/>
      <c r="C141" s="18" t="n"/>
      <c r="D141" s="6" t="n"/>
    </row>
    <row r="142">
      <c r="A142" s="16" t="n"/>
      <c r="B142" s="18" t="n"/>
      <c r="C142" s="18" t="n"/>
      <c r="D142" s="6" t="n"/>
    </row>
    <row r="143">
      <c r="A143" s="16" t="n"/>
      <c r="B143" s="18" t="n"/>
      <c r="C143" s="18" t="n"/>
      <c r="D143" s="6" t="n"/>
    </row>
    <row r="144">
      <c r="A144" s="16" t="n"/>
      <c r="B144" s="18" t="n"/>
      <c r="C144" s="18" t="n"/>
      <c r="D144" s="6" t="n"/>
    </row>
    <row r="145">
      <c r="A145" s="16" t="n"/>
      <c r="B145" s="18" t="n"/>
      <c r="C145" s="18" t="n"/>
      <c r="D145" s="6" t="n"/>
    </row>
    <row r="146">
      <c r="A146" s="16" t="n"/>
      <c r="B146" s="18" t="n"/>
      <c r="C146" s="18" t="n"/>
      <c r="D146" s="6" t="n"/>
    </row>
    <row r="147">
      <c r="A147" s="16" t="n"/>
      <c r="B147" s="18" t="n"/>
      <c r="C147" s="18" t="n"/>
      <c r="D147" s="6" t="n"/>
    </row>
    <row r="148">
      <c r="A148" s="16" t="n"/>
      <c r="B148" s="18" t="n"/>
      <c r="C148" s="18" t="n"/>
      <c r="D148" s="6" t="n"/>
    </row>
    <row r="149">
      <c r="A149" s="16" t="n"/>
      <c r="B149" s="18" t="n"/>
      <c r="C149" s="18" t="n"/>
      <c r="D149" s="6" t="n"/>
    </row>
    <row r="150">
      <c r="A150" s="16" t="n"/>
      <c r="B150" s="18" t="n"/>
      <c r="C150" s="18" t="n"/>
      <c r="D150" s="6" t="n"/>
    </row>
    <row r="151">
      <c r="A151" s="16" t="n"/>
      <c r="B151" s="18" t="n"/>
      <c r="C151" s="18" t="n"/>
      <c r="D151" s="6" t="n"/>
    </row>
    <row r="152">
      <c r="A152" s="16" t="n"/>
      <c r="B152" s="18" t="n"/>
      <c r="C152" s="18" t="n"/>
      <c r="D152" s="6" t="n"/>
    </row>
    <row r="153">
      <c r="A153" s="16" t="n"/>
      <c r="B153" s="18" t="n"/>
      <c r="C153" s="18" t="n"/>
      <c r="D153" s="6" t="n"/>
    </row>
    <row r="154">
      <c r="A154" s="16" t="n"/>
      <c r="B154" s="18" t="n"/>
      <c r="C154" s="18" t="n"/>
      <c r="D154" s="6" t="n"/>
    </row>
    <row r="155">
      <c r="A155" s="16" t="n"/>
      <c r="B155" s="18" t="n"/>
      <c r="C155" s="18" t="n"/>
      <c r="D155" s="6" t="n"/>
    </row>
    <row r="156">
      <c r="A156" s="16" t="n"/>
      <c r="B156" s="18" t="n"/>
      <c r="C156" s="18" t="n"/>
      <c r="D156" s="6" t="n"/>
    </row>
    <row r="157">
      <c r="A157" s="16" t="n"/>
      <c r="B157" s="18" t="n"/>
      <c r="C157" s="18" t="n"/>
      <c r="D157" s="6" t="n"/>
    </row>
    <row r="158">
      <c r="A158" s="16" t="n"/>
      <c r="B158" s="18" t="n"/>
      <c r="C158" s="18" t="n"/>
      <c r="D158" s="6" t="n"/>
    </row>
    <row r="159">
      <c r="A159" s="16" t="n"/>
      <c r="B159" s="18" t="n"/>
      <c r="C159" s="18" t="n"/>
      <c r="D159" s="6" t="n"/>
    </row>
    <row r="160">
      <c r="A160" s="16" t="n"/>
      <c r="B160" s="18" t="n"/>
      <c r="C160" s="18" t="n"/>
      <c r="D160" s="6" t="n"/>
    </row>
    <row r="161">
      <c r="A161" s="16" t="n"/>
      <c r="B161" s="18" t="n"/>
      <c r="C161" s="18" t="n"/>
      <c r="D161" s="6" t="n"/>
    </row>
    <row r="162">
      <c r="A162" s="16" t="n"/>
      <c r="B162" s="18" t="n"/>
      <c r="C162" s="18" t="n"/>
      <c r="D162" s="6" t="n"/>
    </row>
    <row r="163">
      <c r="A163" s="16" t="n"/>
      <c r="B163" s="18" t="n"/>
      <c r="C163" s="18" t="n"/>
      <c r="D163" s="6" t="n"/>
    </row>
    <row r="164">
      <c r="A164" s="16" t="n"/>
      <c r="B164" s="18" t="n"/>
      <c r="C164" s="18" t="n"/>
      <c r="D164" s="6" t="n"/>
    </row>
    <row r="165">
      <c r="A165" s="16" t="n"/>
      <c r="B165" s="18" t="n"/>
      <c r="C165" s="18" t="n"/>
      <c r="D165" s="6" t="n"/>
    </row>
    <row r="166">
      <c r="A166" s="16" t="n"/>
      <c r="B166" s="18" t="n"/>
      <c r="C166" s="18" t="n"/>
      <c r="D166" s="6" t="n"/>
    </row>
    <row r="167">
      <c r="A167" s="16" t="n"/>
      <c r="B167" s="18" t="n"/>
      <c r="C167" s="18" t="n"/>
      <c r="D167" s="6" t="n"/>
    </row>
    <row r="168">
      <c r="A168" s="16" t="n"/>
      <c r="B168" s="18" t="n"/>
      <c r="C168" s="18" t="n"/>
      <c r="D168" s="6" t="n"/>
    </row>
    <row r="169">
      <c r="A169" s="16" t="n"/>
      <c r="B169" s="18" t="n"/>
      <c r="C169" s="18" t="n"/>
      <c r="D169" s="6" t="n"/>
    </row>
    <row r="170">
      <c r="A170" s="16" t="n"/>
      <c r="B170" s="18" t="n"/>
      <c r="C170" s="18" t="n"/>
      <c r="D170" s="6" t="n"/>
    </row>
    <row r="171">
      <c r="A171" s="16" t="n"/>
      <c r="B171" s="18" t="n"/>
      <c r="C171" s="18" t="n"/>
      <c r="D171" s="6" t="n"/>
    </row>
    <row r="172">
      <c r="A172" s="16" t="n"/>
      <c r="B172" s="18" t="n"/>
      <c r="C172" s="18" t="n"/>
      <c r="D172" s="6" t="n"/>
    </row>
    <row r="173">
      <c r="A173" s="16" t="n"/>
      <c r="B173" s="18" t="n"/>
      <c r="C173" s="18" t="n"/>
      <c r="D173" s="6" t="n"/>
    </row>
    <row r="174">
      <c r="A174" s="16" t="n"/>
      <c r="B174" s="18" t="n"/>
      <c r="C174" s="18" t="n"/>
      <c r="D174" s="6" t="n"/>
    </row>
    <row r="175">
      <c r="A175" s="16" t="n"/>
      <c r="B175" s="18" t="n"/>
      <c r="C175" s="18" t="n"/>
      <c r="D175" s="6" t="n"/>
    </row>
    <row r="176">
      <c r="A176" s="16" t="n"/>
      <c r="B176" s="18" t="n"/>
      <c r="C176" s="18" t="n"/>
      <c r="D176" s="6" t="n"/>
    </row>
    <row r="177">
      <c r="A177" s="16" t="n"/>
      <c r="B177" s="18" t="n"/>
      <c r="C177" s="18" t="n"/>
      <c r="D177" s="6" t="n"/>
    </row>
    <row r="178">
      <c r="A178" s="16" t="n"/>
      <c r="B178" s="18" t="n"/>
      <c r="C178" s="18" t="n"/>
      <c r="D178" s="6" t="n"/>
    </row>
    <row r="179">
      <c r="A179" s="16" t="n"/>
      <c r="B179" s="18" t="n"/>
      <c r="C179" s="18" t="n"/>
      <c r="D179" s="6" t="n"/>
    </row>
    <row r="180">
      <c r="A180" s="16" t="n"/>
      <c r="B180" s="18" t="n"/>
      <c r="C180" s="18" t="n"/>
      <c r="D180" s="6" t="n"/>
    </row>
    <row r="181">
      <c r="A181" s="16" t="n"/>
      <c r="B181" s="18" t="n"/>
      <c r="C181" s="18" t="n"/>
      <c r="D181" s="6" t="n"/>
    </row>
    <row r="182">
      <c r="A182" s="16" t="n"/>
      <c r="B182" s="18" t="n"/>
      <c r="C182" s="18" t="n"/>
      <c r="D182" s="6" t="n"/>
    </row>
    <row r="183">
      <c r="A183" s="16" t="n"/>
      <c r="B183" s="18" t="n"/>
      <c r="C183" s="18" t="n"/>
      <c r="D183" s="6" t="n"/>
    </row>
    <row r="184">
      <c r="A184" s="16" t="n"/>
      <c r="B184" s="18" t="n"/>
      <c r="C184" s="18" t="n"/>
      <c r="D184" s="6" t="n"/>
    </row>
    <row r="185">
      <c r="A185" s="16" t="n"/>
      <c r="B185" s="18" t="n"/>
      <c r="C185" s="18" t="n"/>
      <c r="D185" s="6" t="n"/>
    </row>
    <row r="186">
      <c r="A186" s="16" t="n"/>
      <c r="B186" s="18" t="n"/>
      <c r="C186" s="18" t="n"/>
      <c r="D186" s="6" t="n"/>
    </row>
    <row r="187">
      <c r="A187" s="16" t="n"/>
      <c r="B187" s="18" t="n"/>
      <c r="C187" s="18" t="n"/>
      <c r="D187" s="6" t="n"/>
    </row>
    <row r="188">
      <c r="A188" s="16" t="n"/>
      <c r="B188" s="18" t="n"/>
      <c r="C188" s="18" t="n"/>
      <c r="D188" s="6" t="n"/>
    </row>
    <row r="189">
      <c r="A189" s="16" t="n"/>
      <c r="B189" s="18" t="n"/>
      <c r="C189" s="18" t="n"/>
      <c r="D189" s="6" t="n"/>
    </row>
    <row r="190">
      <c r="A190" s="16" t="n"/>
      <c r="B190" s="18" t="n"/>
      <c r="C190" s="18" t="n"/>
      <c r="D190" s="6" t="n"/>
    </row>
    <row r="191">
      <c r="A191" s="16" t="n"/>
      <c r="B191" s="18" t="n"/>
      <c r="C191" s="18" t="n"/>
      <c r="D191" s="6" t="n"/>
    </row>
    <row r="192">
      <c r="A192" s="16" t="n"/>
      <c r="B192" s="18" t="n"/>
      <c r="C192" s="18" t="n"/>
      <c r="D192" s="6" t="n"/>
    </row>
    <row r="193">
      <c r="A193" s="16" t="n"/>
      <c r="B193" s="18" t="n"/>
      <c r="C193" s="18" t="n"/>
      <c r="D193" s="6" t="n"/>
    </row>
    <row r="194">
      <c r="A194" s="16" t="n"/>
      <c r="B194" s="18" t="n"/>
      <c r="C194" s="18" t="n"/>
      <c r="D194" s="6" t="n"/>
    </row>
  </sheetData>
  <dataValidations count="1">
    <dataValidation sqref="B45:B194" showDropDown="0" showInputMessage="0" showErrorMessage="0" allowBlank="1" type="list">
      <formula1>"Customer payments,Deposits &amp; card sales,Other cash in,Stock &amp; supplies,Payroll,Rent &amp; utilities,Loan repayments,Overheads,Tax payments,Owner draws,One-offs"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39"/>
  <sheetViews>
    <sheetView workbookViewId="0">
      <pane xSplit="1" ySplit="12" topLeftCell="B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4" customWidth="1" min="2" max="2"/>
    <col width="14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5" customWidth="1" min="16" max="16"/>
  </cols>
  <sheetData>
    <row r="1">
      <c r="A1" s="4" t="inlineStr">
        <is>
          <t>12-month cash flow forecast</t>
        </is>
      </c>
    </row>
    <row r="2">
      <c r="A2" s="5" t="inlineStr">
        <is>
          <t>Amber cells are inputs. Everything else is a formula; don't type over it.</t>
        </is>
      </c>
    </row>
    <row r="4">
      <c r="A4" t="inlineStr">
        <is>
          <t>Opening cash (bank balance on the start date)</t>
        </is>
      </c>
      <c r="B4" s="6" t="n"/>
    </row>
    <row r="5">
      <c r="A5" t="inlineStr">
        <is>
          <t>Minimum cash you will accept</t>
        </is>
      </c>
      <c r="B5" s="6" t="n"/>
    </row>
    <row r="6">
      <c r="A6" t="inlineStr">
        <is>
          <t>First month of the forecast</t>
        </is>
      </c>
      <c r="B6" s="7" t="n"/>
    </row>
    <row r="7">
      <c r="A7" t="inlineStr">
        <is>
          <t>Share of invoices paid in the month invoiced</t>
        </is>
      </c>
      <c r="B7" s="8" t="n"/>
    </row>
    <row r="8">
      <c r="A8" t="inlineStr">
        <is>
          <t>...paid the next month</t>
        </is>
      </c>
      <c r="B8" s="8" t="n"/>
    </row>
    <row r="9">
      <c r="A9" t="inlineStr">
        <is>
          <t>...paid two months later</t>
        </is>
      </c>
      <c r="B9" s="8" t="n"/>
    </row>
    <row r="10">
      <c r="A10" t="inlineStr">
        <is>
          <t>Check: the three shares add up to</t>
        </is>
      </c>
      <c r="B10" s="9">
        <f>B7+B8+B9</f>
        <v/>
      </c>
      <c r="C10">
        <f>IF(B10=0,"Enter the three shares",IF(ROUND(B10,4)=1,"OK","Shares must add to 100%"))</f>
        <v/>
      </c>
    </row>
    <row r="11">
      <c r="A11" s="5" t="inlineStr">
        <is>
          <t>History columns: only the invoiced-sales row needs them (actual invoices from the two months before the forecast).</t>
        </is>
      </c>
    </row>
    <row r="12">
      <c r="A12" s="10" t="inlineStr">
        <is>
          <t>Line</t>
        </is>
      </c>
      <c r="B12" s="11">
        <f>IF(D12="","",DATE(YEAR(D12),MONTH(D12)-2,1))</f>
        <v/>
      </c>
      <c r="C12" s="11">
        <f>IF(D12="","",DATE(YEAR(D12),MONTH(D12)-1,1))</f>
        <v/>
      </c>
      <c r="D12" s="11">
        <f>IF(B6="","",B6)</f>
        <v/>
      </c>
      <c r="E12" s="11">
        <f>IF(D12="","",DATE(YEAR(D12),MONTH(D12)+1,1))</f>
        <v/>
      </c>
      <c r="F12" s="11">
        <f>IF(E12="","",DATE(YEAR(E12),MONTH(E12)+1,1))</f>
        <v/>
      </c>
      <c r="G12" s="11">
        <f>IF(F12="","",DATE(YEAR(F12),MONTH(F12)+1,1))</f>
        <v/>
      </c>
      <c r="H12" s="11">
        <f>IF(G12="","",DATE(YEAR(G12),MONTH(G12)+1,1))</f>
        <v/>
      </c>
      <c r="I12" s="11">
        <f>IF(H12="","",DATE(YEAR(H12),MONTH(H12)+1,1))</f>
        <v/>
      </c>
      <c r="J12" s="11">
        <f>IF(I12="","",DATE(YEAR(I12),MONTH(I12)+1,1))</f>
        <v/>
      </c>
      <c r="K12" s="11">
        <f>IF(J12="","",DATE(YEAR(J12),MONTH(J12)+1,1))</f>
        <v/>
      </c>
      <c r="L12" s="11">
        <f>IF(K12="","",DATE(YEAR(K12),MONTH(K12)+1,1))</f>
        <v/>
      </c>
      <c r="M12" s="11">
        <f>IF(L12="","",DATE(YEAR(L12),MONTH(L12)+1,1))</f>
        <v/>
      </c>
      <c r="N12" s="11">
        <f>IF(M12="","",DATE(YEAR(M12),MONTH(M12)+1,1))</f>
        <v/>
      </c>
      <c r="O12" s="11">
        <f>IF(N12="","",DATE(YEAR(N12),MONTH(N12)+1,1))</f>
        <v/>
      </c>
      <c r="P12" s="12" t="inlineStr">
        <is>
          <t>12-month total</t>
        </is>
      </c>
    </row>
    <row r="13">
      <c r="A13" s="3" t="inlineStr">
        <is>
          <t>CASH IN</t>
        </is>
      </c>
    </row>
    <row r="14">
      <c r="A14" t="inlineStr">
        <is>
          <t>Invoiced sales (on terms)</t>
        </is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13">
        <f>SUM(D14:O14)</f>
        <v/>
      </c>
    </row>
    <row r="15">
      <c r="A15" t="inlineStr">
        <is>
          <t>Customer payments</t>
        </is>
      </c>
      <c r="B15" s="13" t="n"/>
      <c r="C15" s="13" t="n"/>
      <c r="D15" s="13">
        <f>$B$7*D14+$B$8*C14+$B$9*B14</f>
        <v/>
      </c>
      <c r="E15" s="13">
        <f>$B$7*E14+$B$8*D14+$B$9*C14</f>
        <v/>
      </c>
      <c r="F15" s="13">
        <f>$B$7*F14+$B$8*E14+$B$9*D14</f>
        <v/>
      </c>
      <c r="G15" s="13">
        <f>$B$7*G14+$B$8*F14+$B$9*E14</f>
        <v/>
      </c>
      <c r="H15" s="13">
        <f>$B$7*H14+$B$8*G14+$B$9*F14</f>
        <v/>
      </c>
      <c r="I15" s="13">
        <f>$B$7*I14+$B$8*H14+$B$9*G14</f>
        <v/>
      </c>
      <c r="J15" s="13">
        <f>$B$7*J14+$B$8*I14+$B$9*H14</f>
        <v/>
      </c>
      <c r="K15" s="13">
        <f>$B$7*K14+$B$8*J14+$B$9*I14</f>
        <v/>
      </c>
      <c r="L15" s="13">
        <f>$B$7*L14+$B$8*K14+$B$9*J14</f>
        <v/>
      </c>
      <c r="M15" s="13">
        <f>$B$7*M14+$B$8*L14+$B$9*K14</f>
        <v/>
      </c>
      <c r="N15" s="13">
        <f>$B$7*N14+$B$8*M14+$B$9*L14</f>
        <v/>
      </c>
      <c r="O15" s="13">
        <f>$B$7*O14+$B$8*N14+$B$9*M14</f>
        <v/>
      </c>
      <c r="P15" s="13">
        <f>SUM(D15:O15)</f>
        <v/>
      </c>
    </row>
    <row r="16">
      <c r="A16" t="inlineStr">
        <is>
          <t>Deposits &amp; card sales</t>
        </is>
      </c>
      <c r="B16" s="13" t="n"/>
      <c r="C16" s="13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13">
        <f>SUM(D16:O16)</f>
        <v/>
      </c>
    </row>
    <row r="17">
      <c r="A17" t="inlineStr">
        <is>
          <t>Other cash in</t>
        </is>
      </c>
      <c r="B17" s="13" t="n"/>
      <c r="C17" s="13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13">
        <f>SUM(D17:O17)</f>
        <v/>
      </c>
    </row>
    <row r="18">
      <c r="A18" s="14" t="inlineStr">
        <is>
          <t>Total cash in</t>
        </is>
      </c>
      <c r="B18" s="15" t="n"/>
      <c r="C18" s="15" t="n"/>
      <c r="D18" s="15">
        <f>D15+D16+D17</f>
        <v/>
      </c>
      <c r="E18" s="15">
        <f>E15+E16+E17</f>
        <v/>
      </c>
      <c r="F18" s="15">
        <f>F15+F16+F17</f>
        <v/>
      </c>
      <c r="G18" s="15">
        <f>G15+G16+G17</f>
        <v/>
      </c>
      <c r="H18" s="15">
        <f>H15+H16+H17</f>
        <v/>
      </c>
      <c r="I18" s="15">
        <f>I15+I16+I17</f>
        <v/>
      </c>
      <c r="J18" s="15">
        <f>J15+J16+J17</f>
        <v/>
      </c>
      <c r="K18" s="15">
        <f>K15+K16+K17</f>
        <v/>
      </c>
      <c r="L18" s="15">
        <f>L15+L16+L17</f>
        <v/>
      </c>
      <c r="M18" s="15">
        <f>M15+M16+M17</f>
        <v/>
      </c>
      <c r="N18" s="15">
        <f>N15+N16+N17</f>
        <v/>
      </c>
      <c r="O18" s="15">
        <f>O15+O16+O17</f>
        <v/>
      </c>
      <c r="P18" s="15">
        <f>SUM(D18:O18)</f>
        <v/>
      </c>
    </row>
    <row r="19"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13" t="n"/>
      <c r="M19" s="13" t="n"/>
      <c r="N19" s="13" t="n"/>
      <c r="O19" s="13" t="n"/>
      <c r="P19" s="13" t="n"/>
    </row>
    <row r="20">
      <c r="A20" s="3" t="inlineStr">
        <is>
          <t>CASH OUT</t>
        </is>
      </c>
      <c r="B20" s="13" t="n"/>
      <c r="C20" s="13" t="n"/>
      <c r="D20" s="13" t="n"/>
      <c r="E20" s="13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13" t="n"/>
      <c r="P20" s="13" t="n"/>
    </row>
    <row r="21">
      <c r="A21" t="inlineStr">
        <is>
          <t>Stock &amp; supplies</t>
        </is>
      </c>
      <c r="B21" s="13" t="n"/>
      <c r="C21" s="13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13">
        <f>SUM(D21:O21)</f>
        <v/>
      </c>
    </row>
    <row r="22">
      <c r="A22" t="inlineStr">
        <is>
          <t>Payroll</t>
        </is>
      </c>
      <c r="B22" s="13" t="n"/>
      <c r="C22" s="13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13">
        <f>SUM(D22:O22)</f>
        <v/>
      </c>
    </row>
    <row r="23">
      <c r="A23" t="inlineStr">
        <is>
          <t>Rent &amp; utilities</t>
        </is>
      </c>
      <c r="B23" s="13" t="n"/>
      <c r="C23" s="13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13">
        <f>SUM(D23:O23)</f>
        <v/>
      </c>
    </row>
    <row r="24">
      <c r="A24" t="inlineStr">
        <is>
          <t>Loan repayments</t>
        </is>
      </c>
      <c r="B24" s="13" t="n"/>
      <c r="C24" s="13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13">
        <f>SUM(D24:O24)</f>
        <v/>
      </c>
    </row>
    <row r="25">
      <c r="A25" t="inlineStr">
        <is>
          <t>Overheads</t>
        </is>
      </c>
      <c r="B25" s="13" t="n"/>
      <c r="C25" s="13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13">
        <f>SUM(D25:O25)</f>
        <v/>
      </c>
    </row>
    <row r="26">
      <c r="A26" t="inlineStr">
        <is>
          <t>Tax payments</t>
        </is>
      </c>
      <c r="B26" s="13" t="n"/>
      <c r="C26" s="13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13">
        <f>SUM(D26:O26)</f>
        <v/>
      </c>
    </row>
    <row r="27">
      <c r="A27" t="inlineStr">
        <is>
          <t>Owner draws</t>
        </is>
      </c>
      <c r="B27" s="13" t="n"/>
      <c r="C27" s="13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13">
        <f>SUM(D27:O27)</f>
        <v/>
      </c>
    </row>
    <row r="28">
      <c r="A28" t="inlineStr">
        <is>
          <t>One-offs</t>
        </is>
      </c>
      <c r="B28" s="13" t="n"/>
      <c r="C28" s="13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13">
        <f>SUM(D28:O28)</f>
        <v/>
      </c>
    </row>
    <row r="29">
      <c r="A29" s="14" t="inlineStr">
        <is>
          <t>Total cash out</t>
        </is>
      </c>
      <c r="B29" s="15" t="n"/>
      <c r="C29" s="15" t="n"/>
      <c r="D29" s="15">
        <f>SUM(D21:D28)</f>
        <v/>
      </c>
      <c r="E29" s="15">
        <f>SUM(E21:E28)</f>
        <v/>
      </c>
      <c r="F29" s="15">
        <f>SUM(F21:F28)</f>
        <v/>
      </c>
      <c r="G29" s="15">
        <f>SUM(G21:G28)</f>
        <v/>
      </c>
      <c r="H29" s="15">
        <f>SUM(H21:H28)</f>
        <v/>
      </c>
      <c r="I29" s="15">
        <f>SUM(I21:I28)</f>
        <v/>
      </c>
      <c r="J29" s="15">
        <f>SUM(J21:J28)</f>
        <v/>
      </c>
      <c r="K29" s="15">
        <f>SUM(K21:K28)</f>
        <v/>
      </c>
      <c r="L29" s="15">
        <f>SUM(L21:L28)</f>
        <v/>
      </c>
      <c r="M29" s="15">
        <f>SUM(M21:M28)</f>
        <v/>
      </c>
      <c r="N29" s="15">
        <f>SUM(N21:N28)</f>
        <v/>
      </c>
      <c r="O29" s="15">
        <f>SUM(O21:O28)</f>
        <v/>
      </c>
      <c r="P29" s="15">
        <f>SUM(D29:O29)</f>
        <v/>
      </c>
    </row>
    <row r="30"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</row>
    <row r="31">
      <c r="A31" t="inlineStr">
        <is>
          <t>Net cash flow</t>
        </is>
      </c>
      <c r="B31" s="13" t="n"/>
      <c r="C31" s="13" t="n"/>
      <c r="D31" s="13">
        <f>D18-D29</f>
        <v/>
      </c>
      <c r="E31" s="13">
        <f>E18-E29</f>
        <v/>
      </c>
      <c r="F31" s="13">
        <f>F18-F29</f>
        <v/>
      </c>
      <c r="G31" s="13">
        <f>G18-G29</f>
        <v/>
      </c>
      <c r="H31" s="13">
        <f>H18-H29</f>
        <v/>
      </c>
      <c r="I31" s="13">
        <f>I18-I29</f>
        <v/>
      </c>
      <c r="J31" s="13">
        <f>J18-J29</f>
        <v/>
      </c>
      <c r="K31" s="13">
        <f>K18-K29</f>
        <v/>
      </c>
      <c r="L31" s="13">
        <f>L18-L29</f>
        <v/>
      </c>
      <c r="M31" s="13">
        <f>M18-M29</f>
        <v/>
      </c>
      <c r="N31" s="13">
        <f>N18-N29</f>
        <v/>
      </c>
      <c r="O31" s="13">
        <f>O18-O29</f>
        <v/>
      </c>
      <c r="P31" s="13">
        <f>SUM(D31:O31)</f>
        <v/>
      </c>
    </row>
    <row r="32">
      <c r="A32" t="inlineStr">
        <is>
          <t>Opening cash</t>
        </is>
      </c>
      <c r="B32" s="13" t="n"/>
      <c r="C32" s="13" t="n"/>
      <c r="D32" s="13">
        <f>$B$4</f>
        <v/>
      </c>
      <c r="E32" s="13">
        <f>D33</f>
        <v/>
      </c>
      <c r="F32" s="13">
        <f>E33</f>
        <v/>
      </c>
      <c r="G32" s="13">
        <f>F33</f>
        <v/>
      </c>
      <c r="H32" s="13">
        <f>G33</f>
        <v/>
      </c>
      <c r="I32" s="13">
        <f>H33</f>
        <v/>
      </c>
      <c r="J32" s="13">
        <f>I33</f>
        <v/>
      </c>
      <c r="K32" s="13">
        <f>J33</f>
        <v/>
      </c>
      <c r="L32" s="13">
        <f>K33</f>
        <v/>
      </c>
      <c r="M32" s="13">
        <f>L33</f>
        <v/>
      </c>
      <c r="N32" s="13">
        <f>M33</f>
        <v/>
      </c>
      <c r="O32" s="13">
        <f>N33</f>
        <v/>
      </c>
      <c r="P32" s="13">
        <f>D32</f>
        <v/>
      </c>
    </row>
    <row r="33">
      <c r="A33" s="14" t="inlineStr">
        <is>
          <t>Closing cash</t>
        </is>
      </c>
      <c r="B33" s="15" t="n"/>
      <c r="C33" s="15" t="n"/>
      <c r="D33" s="15">
        <f>D32+D31</f>
        <v/>
      </c>
      <c r="E33" s="15">
        <f>E32+E31</f>
        <v/>
      </c>
      <c r="F33" s="15">
        <f>F32+F31</f>
        <v/>
      </c>
      <c r="G33" s="15">
        <f>G32+G31</f>
        <v/>
      </c>
      <c r="H33" s="15">
        <f>H32+H31</f>
        <v/>
      </c>
      <c r="I33" s="15">
        <f>I32+I31</f>
        <v/>
      </c>
      <c r="J33" s="15">
        <f>J32+J31</f>
        <v/>
      </c>
      <c r="K33" s="15">
        <f>K32+K31</f>
        <v/>
      </c>
      <c r="L33" s="15">
        <f>L32+L31</f>
        <v/>
      </c>
      <c r="M33" s="15">
        <f>M32+M31</f>
        <v/>
      </c>
      <c r="N33" s="15">
        <f>N32+N31</f>
        <v/>
      </c>
      <c r="O33" s="15">
        <f>O32+O31</f>
        <v/>
      </c>
      <c r="P33" s="15">
        <f>O33</f>
        <v/>
      </c>
    </row>
    <row r="34">
      <c r="A34" t="inlineStr">
        <is>
          <t>Headroom over minimum</t>
        </is>
      </c>
      <c r="B34" s="13" t="n"/>
      <c r="C34" s="13" t="n"/>
      <c r="D34" s="13">
        <f>D33-$B$5</f>
        <v/>
      </c>
      <c r="E34" s="13">
        <f>E33-$B$5</f>
        <v/>
      </c>
      <c r="F34" s="13">
        <f>F33-$B$5</f>
        <v/>
      </c>
      <c r="G34" s="13">
        <f>G33-$B$5</f>
        <v/>
      </c>
      <c r="H34" s="13">
        <f>H33-$B$5</f>
        <v/>
      </c>
      <c r="I34" s="13">
        <f>I33-$B$5</f>
        <v/>
      </c>
      <c r="J34" s="13">
        <f>J33-$B$5</f>
        <v/>
      </c>
      <c r="K34" s="13">
        <f>K33-$B$5</f>
        <v/>
      </c>
      <c r="L34" s="13">
        <f>L33-$B$5</f>
        <v/>
      </c>
      <c r="M34" s="13">
        <f>M33-$B$5</f>
        <v/>
      </c>
      <c r="N34" s="13">
        <f>N33-$B$5</f>
        <v/>
      </c>
      <c r="O34" s="13">
        <f>O33-$B$5</f>
        <v/>
      </c>
      <c r="P34" s="13" t="n"/>
    </row>
    <row r="35">
      <c r="A35" t="inlineStr">
        <is>
          <t>Status</t>
        </is>
      </c>
      <c r="D35">
        <f>IF(D33&lt;$B$5,"BELOW MINIMUM","OK")</f>
        <v/>
      </c>
      <c r="E35">
        <f>IF(E33&lt;$B$5,"BELOW MINIMUM","OK")</f>
        <v/>
      </c>
      <c r="F35">
        <f>IF(F33&lt;$B$5,"BELOW MINIMUM","OK")</f>
        <v/>
      </c>
      <c r="G35">
        <f>IF(G33&lt;$B$5,"BELOW MINIMUM","OK")</f>
        <v/>
      </c>
      <c r="H35">
        <f>IF(H33&lt;$B$5,"BELOW MINIMUM","OK")</f>
        <v/>
      </c>
      <c r="I35">
        <f>IF(I33&lt;$B$5,"BELOW MINIMUM","OK")</f>
        <v/>
      </c>
      <c r="J35">
        <f>IF(J33&lt;$B$5,"BELOW MINIMUM","OK")</f>
        <v/>
      </c>
      <c r="K35">
        <f>IF(K33&lt;$B$5,"BELOW MINIMUM","OK")</f>
        <v/>
      </c>
      <c r="L35">
        <f>IF(L33&lt;$B$5,"BELOW MINIMUM","OK")</f>
        <v/>
      </c>
      <c r="M35">
        <f>IF(M33&lt;$B$5,"BELOW MINIMUM","OK")</f>
        <v/>
      </c>
      <c r="N35">
        <f>IF(N33&lt;$B$5,"BELOW MINIMUM","OK")</f>
        <v/>
      </c>
      <c r="O35">
        <f>IF(O33&lt;$B$5,"BELOW MINIMUM","OK")</f>
        <v/>
      </c>
    </row>
    <row r="37">
      <c r="A37" t="inlineStr">
        <is>
          <t>Lowest month-end cash</t>
        </is>
      </c>
      <c r="B37" s="13">
        <f>MIN(D33:O33)</f>
        <v/>
      </c>
    </row>
    <row r="38">
      <c r="A38" t="inlineStr">
        <is>
          <t>Months that close below the minimum</t>
        </is>
      </c>
      <c r="B38">
        <f>COUNTIF(D33:O33,"&lt;"&amp;B5)</f>
        <v/>
      </c>
    </row>
    <row r="39">
      <c r="A39" t="inlineStr">
        <is>
          <t>Total cash in minus total cash out (should equal closing minus opening)</t>
        </is>
      </c>
      <c r="B39" s="13">
        <f>P18-P29-(P33-P32)</f>
        <v/>
      </c>
      <c r="C39">
        <f>IF(ROUND(B39,2)=0,"OK","Check the opening/closing chain")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194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22" customWidth="1" min="2" max="2"/>
    <col width="40" customWidth="1" min="3" max="3"/>
    <col width="12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4" customWidth="1" min="15" max="15"/>
  </cols>
  <sheetData>
    <row r="1">
      <c r="A1" s="4" t="inlineStr">
        <is>
          <t>13-week cash flow</t>
        </is>
      </c>
    </row>
    <row r="2">
      <c r="A2" s="5" t="inlineStr">
        <is>
          <t>List every expected receipt and payment in the item list below (row 45 down). The weekly grid adds them up by category and week.</t>
        </is>
      </c>
    </row>
    <row r="4">
      <c r="A4" t="inlineStr">
        <is>
          <t>Opening cash on the first day</t>
        </is>
      </c>
      <c r="B4" s="13">
        <f>'Your 12-month'!B4</f>
        <v/>
      </c>
      <c r="C4" s="5" t="inlineStr">
        <is>
          <t>Linked to the 12-month tab. Type today's bank balance over it if you start mid-month.</t>
        </is>
      </c>
    </row>
    <row r="5">
      <c r="A5" t="inlineStr">
        <is>
          <t>Minimum cash you will accept</t>
        </is>
      </c>
      <c r="B5" s="13">
        <f>'Your 12-month'!B5</f>
        <v/>
      </c>
    </row>
    <row r="6">
      <c r="A6" t="inlineStr">
        <is>
          <t>First week starts on (a Monday)</t>
        </is>
      </c>
      <c r="B6" s="16" t="n"/>
    </row>
    <row r="8">
      <c r="A8" s="10" t="inlineStr">
        <is>
          <t>Week</t>
        </is>
      </c>
      <c r="B8" s="12" t="n">
        <v>1</v>
      </c>
      <c r="C8" s="12" t="n">
        <v>2</v>
      </c>
      <c r="D8" s="12" t="n">
        <v>3</v>
      </c>
      <c r="E8" s="12" t="n">
        <v>4</v>
      </c>
      <c r="F8" s="12" t="n">
        <v>5</v>
      </c>
      <c r="G8" s="12" t="n">
        <v>6</v>
      </c>
      <c r="H8" s="12" t="n">
        <v>7</v>
      </c>
      <c r="I8" s="12" t="n">
        <v>8</v>
      </c>
      <c r="J8" s="12" t="n">
        <v>9</v>
      </c>
      <c r="K8" s="12" t="n">
        <v>10</v>
      </c>
      <c r="L8" s="12" t="n">
        <v>11</v>
      </c>
      <c r="M8" s="12" t="n">
        <v>12</v>
      </c>
      <c r="N8" s="12" t="n">
        <v>13</v>
      </c>
      <c r="O8" s="12" t="inlineStr">
        <is>
          <t>13-week total</t>
        </is>
      </c>
    </row>
    <row r="9">
      <c r="A9" t="inlineStr">
        <is>
          <t>Week starting</t>
        </is>
      </c>
      <c r="B9" s="17">
        <f>IF($B$6="","",$B$6)</f>
        <v/>
      </c>
      <c r="C9" s="17">
        <f>IF(B9="","",B9+7)</f>
        <v/>
      </c>
      <c r="D9" s="17">
        <f>IF(C9="","",C9+7)</f>
        <v/>
      </c>
      <c r="E9" s="17">
        <f>IF(D9="","",D9+7)</f>
        <v/>
      </c>
      <c r="F9" s="17">
        <f>IF(E9="","",E9+7)</f>
        <v/>
      </c>
      <c r="G9" s="17">
        <f>IF(F9="","",F9+7)</f>
        <v/>
      </c>
      <c r="H9" s="17">
        <f>IF(G9="","",G9+7)</f>
        <v/>
      </c>
      <c r="I9" s="17">
        <f>IF(H9="","",H9+7)</f>
        <v/>
      </c>
      <c r="J9" s="17">
        <f>IF(I9="","",I9+7)</f>
        <v/>
      </c>
      <c r="K9" s="17">
        <f>IF(J9="","",J9+7)</f>
        <v/>
      </c>
      <c r="L9" s="17">
        <f>IF(K9="","",K9+7)</f>
        <v/>
      </c>
      <c r="M9" s="17">
        <f>IF(L9="","",L9+7)</f>
        <v/>
      </c>
      <c r="N9" s="17">
        <f>IF(M9="","",M9+7)</f>
        <v/>
      </c>
    </row>
    <row r="10">
      <c r="A10" t="inlineStr">
        <is>
          <t>Week ending</t>
        </is>
      </c>
      <c r="B10" s="17">
        <f>IF(B9="","",B9+6)</f>
        <v/>
      </c>
      <c r="C10" s="17">
        <f>IF(C9="","",C9+6)</f>
        <v/>
      </c>
      <c r="D10" s="17">
        <f>IF(D9="","",D9+6)</f>
        <v/>
      </c>
      <c r="E10" s="17">
        <f>IF(E9="","",E9+6)</f>
        <v/>
      </c>
      <c r="F10" s="17">
        <f>IF(F9="","",F9+6)</f>
        <v/>
      </c>
      <c r="G10" s="17">
        <f>IF(G9="","",G9+6)</f>
        <v/>
      </c>
      <c r="H10" s="17">
        <f>IF(H9="","",H9+6)</f>
        <v/>
      </c>
      <c r="I10" s="17">
        <f>IF(I9="","",I9+6)</f>
        <v/>
      </c>
      <c r="J10" s="17">
        <f>IF(J9="","",J9+6)</f>
        <v/>
      </c>
      <c r="K10" s="17">
        <f>IF(K9="","",K9+6)</f>
        <v/>
      </c>
      <c r="L10" s="17">
        <f>IF(L9="","",L9+6)</f>
        <v/>
      </c>
      <c r="M10" s="17">
        <f>IF(M9="","",M9+6)</f>
        <v/>
      </c>
      <c r="N10" s="17">
        <f>IF(N9="","",N9+6)</f>
        <v/>
      </c>
    </row>
    <row r="11">
      <c r="A11" s="3" t="inlineStr">
        <is>
          <t>CASH IN</t>
        </is>
      </c>
    </row>
    <row r="12">
      <c r="A12" t="inlineStr">
        <is>
          <t>Customer payments</t>
        </is>
      </c>
      <c r="B12" s="13">
        <f>SUMIFS($D$45:$D$194,$B$45:$B$194,$A12,$A$45:$A$194,"&gt;="&amp;B$9,$A$45:$A$194,"&lt;"&amp;(B$9+7))</f>
        <v/>
      </c>
      <c r="C12" s="13">
        <f>SUMIFS($D$45:$D$194,$B$45:$B$194,$A12,$A$45:$A$194,"&gt;="&amp;C$9,$A$45:$A$194,"&lt;"&amp;(C$9+7))</f>
        <v/>
      </c>
      <c r="D12" s="13">
        <f>SUMIFS($D$45:$D$194,$B$45:$B$194,$A12,$A$45:$A$194,"&gt;="&amp;D$9,$A$45:$A$194,"&lt;"&amp;(D$9+7))</f>
        <v/>
      </c>
      <c r="E12" s="13">
        <f>SUMIFS($D$45:$D$194,$B$45:$B$194,$A12,$A$45:$A$194,"&gt;="&amp;E$9,$A$45:$A$194,"&lt;"&amp;(E$9+7))</f>
        <v/>
      </c>
      <c r="F12" s="13">
        <f>SUMIFS($D$45:$D$194,$B$45:$B$194,$A12,$A$45:$A$194,"&gt;="&amp;F$9,$A$45:$A$194,"&lt;"&amp;(F$9+7))</f>
        <v/>
      </c>
      <c r="G12" s="13">
        <f>SUMIFS($D$45:$D$194,$B$45:$B$194,$A12,$A$45:$A$194,"&gt;="&amp;G$9,$A$45:$A$194,"&lt;"&amp;(G$9+7))</f>
        <v/>
      </c>
      <c r="H12" s="13">
        <f>SUMIFS($D$45:$D$194,$B$45:$B$194,$A12,$A$45:$A$194,"&gt;="&amp;H$9,$A$45:$A$194,"&lt;"&amp;(H$9+7))</f>
        <v/>
      </c>
      <c r="I12" s="13">
        <f>SUMIFS($D$45:$D$194,$B$45:$B$194,$A12,$A$45:$A$194,"&gt;="&amp;I$9,$A$45:$A$194,"&lt;"&amp;(I$9+7))</f>
        <v/>
      </c>
      <c r="J12" s="13">
        <f>SUMIFS($D$45:$D$194,$B$45:$B$194,$A12,$A$45:$A$194,"&gt;="&amp;J$9,$A$45:$A$194,"&lt;"&amp;(J$9+7))</f>
        <v/>
      </c>
      <c r="K12" s="13">
        <f>SUMIFS($D$45:$D$194,$B$45:$B$194,$A12,$A$45:$A$194,"&gt;="&amp;K$9,$A$45:$A$194,"&lt;"&amp;(K$9+7))</f>
        <v/>
      </c>
      <c r="L12" s="13">
        <f>SUMIFS($D$45:$D$194,$B$45:$B$194,$A12,$A$45:$A$194,"&gt;="&amp;L$9,$A$45:$A$194,"&lt;"&amp;(L$9+7))</f>
        <v/>
      </c>
      <c r="M12" s="13">
        <f>SUMIFS($D$45:$D$194,$B$45:$B$194,$A12,$A$45:$A$194,"&gt;="&amp;M$9,$A$45:$A$194,"&lt;"&amp;(M$9+7))</f>
        <v/>
      </c>
      <c r="N12" s="13">
        <f>SUMIFS($D$45:$D$194,$B$45:$B$194,$A12,$A$45:$A$194,"&gt;="&amp;N$9,$A$45:$A$194,"&lt;"&amp;(N$9+7))</f>
        <v/>
      </c>
      <c r="O12" s="13">
        <f>SUM(B12:N12)</f>
        <v/>
      </c>
    </row>
    <row r="13">
      <c r="A13" t="inlineStr">
        <is>
          <t>Deposits &amp; card sales</t>
        </is>
      </c>
      <c r="B13" s="13">
        <f>SUMIFS($D$45:$D$194,$B$45:$B$194,$A13,$A$45:$A$194,"&gt;="&amp;B$9,$A$45:$A$194,"&lt;"&amp;(B$9+7))</f>
        <v/>
      </c>
      <c r="C13" s="13">
        <f>SUMIFS($D$45:$D$194,$B$45:$B$194,$A13,$A$45:$A$194,"&gt;="&amp;C$9,$A$45:$A$194,"&lt;"&amp;(C$9+7))</f>
        <v/>
      </c>
      <c r="D13" s="13">
        <f>SUMIFS($D$45:$D$194,$B$45:$B$194,$A13,$A$45:$A$194,"&gt;="&amp;D$9,$A$45:$A$194,"&lt;"&amp;(D$9+7))</f>
        <v/>
      </c>
      <c r="E13" s="13">
        <f>SUMIFS($D$45:$D$194,$B$45:$B$194,$A13,$A$45:$A$194,"&gt;="&amp;E$9,$A$45:$A$194,"&lt;"&amp;(E$9+7))</f>
        <v/>
      </c>
      <c r="F13" s="13">
        <f>SUMIFS($D$45:$D$194,$B$45:$B$194,$A13,$A$45:$A$194,"&gt;="&amp;F$9,$A$45:$A$194,"&lt;"&amp;(F$9+7))</f>
        <v/>
      </c>
      <c r="G13" s="13">
        <f>SUMIFS($D$45:$D$194,$B$45:$B$194,$A13,$A$45:$A$194,"&gt;="&amp;G$9,$A$45:$A$194,"&lt;"&amp;(G$9+7))</f>
        <v/>
      </c>
      <c r="H13" s="13">
        <f>SUMIFS($D$45:$D$194,$B$45:$B$194,$A13,$A$45:$A$194,"&gt;="&amp;H$9,$A$45:$A$194,"&lt;"&amp;(H$9+7))</f>
        <v/>
      </c>
      <c r="I13" s="13">
        <f>SUMIFS($D$45:$D$194,$B$45:$B$194,$A13,$A$45:$A$194,"&gt;="&amp;I$9,$A$45:$A$194,"&lt;"&amp;(I$9+7))</f>
        <v/>
      </c>
      <c r="J13" s="13">
        <f>SUMIFS($D$45:$D$194,$B$45:$B$194,$A13,$A$45:$A$194,"&gt;="&amp;J$9,$A$45:$A$194,"&lt;"&amp;(J$9+7))</f>
        <v/>
      </c>
      <c r="K13" s="13">
        <f>SUMIFS($D$45:$D$194,$B$45:$B$194,$A13,$A$45:$A$194,"&gt;="&amp;K$9,$A$45:$A$194,"&lt;"&amp;(K$9+7))</f>
        <v/>
      </c>
      <c r="L13" s="13">
        <f>SUMIFS($D$45:$D$194,$B$45:$B$194,$A13,$A$45:$A$194,"&gt;="&amp;L$9,$A$45:$A$194,"&lt;"&amp;(L$9+7))</f>
        <v/>
      </c>
      <c r="M13" s="13">
        <f>SUMIFS($D$45:$D$194,$B$45:$B$194,$A13,$A$45:$A$194,"&gt;="&amp;M$9,$A$45:$A$194,"&lt;"&amp;(M$9+7))</f>
        <v/>
      </c>
      <c r="N13" s="13">
        <f>SUMIFS($D$45:$D$194,$B$45:$B$194,$A13,$A$45:$A$194,"&gt;="&amp;N$9,$A$45:$A$194,"&lt;"&amp;(N$9+7))</f>
        <v/>
      </c>
      <c r="O13" s="13">
        <f>SUM(B13:N13)</f>
        <v/>
      </c>
    </row>
    <row r="14">
      <c r="A14" t="inlineStr">
        <is>
          <t>Other cash in</t>
        </is>
      </c>
      <c r="B14" s="13">
        <f>SUMIFS($D$45:$D$194,$B$45:$B$194,$A14,$A$45:$A$194,"&gt;="&amp;B$9,$A$45:$A$194,"&lt;"&amp;(B$9+7))</f>
        <v/>
      </c>
      <c r="C14" s="13">
        <f>SUMIFS($D$45:$D$194,$B$45:$B$194,$A14,$A$45:$A$194,"&gt;="&amp;C$9,$A$45:$A$194,"&lt;"&amp;(C$9+7))</f>
        <v/>
      </c>
      <c r="D14" s="13">
        <f>SUMIFS($D$45:$D$194,$B$45:$B$194,$A14,$A$45:$A$194,"&gt;="&amp;D$9,$A$45:$A$194,"&lt;"&amp;(D$9+7))</f>
        <v/>
      </c>
      <c r="E14" s="13">
        <f>SUMIFS($D$45:$D$194,$B$45:$B$194,$A14,$A$45:$A$194,"&gt;="&amp;E$9,$A$45:$A$194,"&lt;"&amp;(E$9+7))</f>
        <v/>
      </c>
      <c r="F14" s="13">
        <f>SUMIFS($D$45:$D$194,$B$45:$B$194,$A14,$A$45:$A$194,"&gt;="&amp;F$9,$A$45:$A$194,"&lt;"&amp;(F$9+7))</f>
        <v/>
      </c>
      <c r="G14" s="13">
        <f>SUMIFS($D$45:$D$194,$B$45:$B$194,$A14,$A$45:$A$194,"&gt;="&amp;G$9,$A$45:$A$194,"&lt;"&amp;(G$9+7))</f>
        <v/>
      </c>
      <c r="H14" s="13">
        <f>SUMIFS($D$45:$D$194,$B$45:$B$194,$A14,$A$45:$A$194,"&gt;="&amp;H$9,$A$45:$A$194,"&lt;"&amp;(H$9+7))</f>
        <v/>
      </c>
      <c r="I14" s="13">
        <f>SUMIFS($D$45:$D$194,$B$45:$B$194,$A14,$A$45:$A$194,"&gt;="&amp;I$9,$A$45:$A$194,"&lt;"&amp;(I$9+7))</f>
        <v/>
      </c>
      <c r="J14" s="13">
        <f>SUMIFS($D$45:$D$194,$B$45:$B$194,$A14,$A$45:$A$194,"&gt;="&amp;J$9,$A$45:$A$194,"&lt;"&amp;(J$9+7))</f>
        <v/>
      </c>
      <c r="K14" s="13">
        <f>SUMIFS($D$45:$D$194,$B$45:$B$194,$A14,$A$45:$A$194,"&gt;="&amp;K$9,$A$45:$A$194,"&lt;"&amp;(K$9+7))</f>
        <v/>
      </c>
      <c r="L14" s="13">
        <f>SUMIFS($D$45:$D$194,$B$45:$B$194,$A14,$A$45:$A$194,"&gt;="&amp;L$9,$A$45:$A$194,"&lt;"&amp;(L$9+7))</f>
        <v/>
      </c>
      <c r="M14" s="13">
        <f>SUMIFS($D$45:$D$194,$B$45:$B$194,$A14,$A$45:$A$194,"&gt;="&amp;M$9,$A$45:$A$194,"&lt;"&amp;(M$9+7))</f>
        <v/>
      </c>
      <c r="N14" s="13">
        <f>SUMIFS($D$45:$D$194,$B$45:$B$194,$A14,$A$45:$A$194,"&gt;="&amp;N$9,$A$45:$A$194,"&lt;"&amp;(N$9+7))</f>
        <v/>
      </c>
      <c r="O14" s="13">
        <f>SUM(B14:N14)</f>
        <v/>
      </c>
    </row>
    <row r="15">
      <c r="A15" s="14" t="inlineStr">
        <is>
          <t>Total cash in</t>
        </is>
      </c>
      <c r="B15" s="15">
        <f>SUM(B12:B14)</f>
        <v/>
      </c>
      <c r="C15" s="15">
        <f>SUM(C12:C14)</f>
        <v/>
      </c>
      <c r="D15" s="15">
        <f>SUM(D12:D14)</f>
        <v/>
      </c>
      <c r="E15" s="15">
        <f>SUM(E12:E14)</f>
        <v/>
      </c>
      <c r="F15" s="15">
        <f>SUM(F12:F14)</f>
        <v/>
      </c>
      <c r="G15" s="15">
        <f>SUM(G12:G14)</f>
        <v/>
      </c>
      <c r="H15" s="15">
        <f>SUM(H12:H14)</f>
        <v/>
      </c>
      <c r="I15" s="15">
        <f>SUM(I12:I14)</f>
        <v/>
      </c>
      <c r="J15" s="15">
        <f>SUM(J12:J14)</f>
        <v/>
      </c>
      <c r="K15" s="15">
        <f>SUM(K12:K14)</f>
        <v/>
      </c>
      <c r="L15" s="15">
        <f>SUM(L12:L14)</f>
        <v/>
      </c>
      <c r="M15" s="15">
        <f>SUM(M12:M14)</f>
        <v/>
      </c>
      <c r="N15" s="15">
        <f>SUM(N12:N14)</f>
        <v/>
      </c>
      <c r="O15" s="15">
        <f>SUM(B15:N15)</f>
        <v/>
      </c>
    </row>
    <row r="16"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3" t="n"/>
    </row>
    <row r="17">
      <c r="A17" s="3" t="inlineStr">
        <is>
          <t>CASH OUT</t>
        </is>
      </c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  <c r="M17" s="13" t="n"/>
      <c r="N17" s="13" t="n"/>
      <c r="O17" s="13" t="n"/>
    </row>
    <row r="18">
      <c r="A18" t="inlineStr">
        <is>
          <t>Stock &amp; supplies</t>
        </is>
      </c>
      <c r="B18" s="13">
        <f>SUMIFS($D$45:$D$194,$B$45:$B$194,$A18,$A$45:$A$194,"&gt;="&amp;B$9,$A$45:$A$194,"&lt;"&amp;(B$9+7))</f>
        <v/>
      </c>
      <c r="C18" s="13">
        <f>SUMIFS($D$45:$D$194,$B$45:$B$194,$A18,$A$45:$A$194,"&gt;="&amp;C$9,$A$45:$A$194,"&lt;"&amp;(C$9+7))</f>
        <v/>
      </c>
      <c r="D18" s="13">
        <f>SUMIFS($D$45:$D$194,$B$45:$B$194,$A18,$A$45:$A$194,"&gt;="&amp;D$9,$A$45:$A$194,"&lt;"&amp;(D$9+7))</f>
        <v/>
      </c>
      <c r="E18" s="13">
        <f>SUMIFS($D$45:$D$194,$B$45:$B$194,$A18,$A$45:$A$194,"&gt;="&amp;E$9,$A$45:$A$194,"&lt;"&amp;(E$9+7))</f>
        <v/>
      </c>
      <c r="F18" s="13">
        <f>SUMIFS($D$45:$D$194,$B$45:$B$194,$A18,$A$45:$A$194,"&gt;="&amp;F$9,$A$45:$A$194,"&lt;"&amp;(F$9+7))</f>
        <v/>
      </c>
      <c r="G18" s="13">
        <f>SUMIFS($D$45:$D$194,$B$45:$B$194,$A18,$A$45:$A$194,"&gt;="&amp;G$9,$A$45:$A$194,"&lt;"&amp;(G$9+7))</f>
        <v/>
      </c>
      <c r="H18" s="13">
        <f>SUMIFS($D$45:$D$194,$B$45:$B$194,$A18,$A$45:$A$194,"&gt;="&amp;H$9,$A$45:$A$194,"&lt;"&amp;(H$9+7))</f>
        <v/>
      </c>
      <c r="I18" s="13">
        <f>SUMIFS($D$45:$D$194,$B$45:$B$194,$A18,$A$45:$A$194,"&gt;="&amp;I$9,$A$45:$A$194,"&lt;"&amp;(I$9+7))</f>
        <v/>
      </c>
      <c r="J18" s="13">
        <f>SUMIFS($D$45:$D$194,$B$45:$B$194,$A18,$A$45:$A$194,"&gt;="&amp;J$9,$A$45:$A$194,"&lt;"&amp;(J$9+7))</f>
        <v/>
      </c>
      <c r="K18" s="13">
        <f>SUMIFS($D$45:$D$194,$B$45:$B$194,$A18,$A$45:$A$194,"&gt;="&amp;K$9,$A$45:$A$194,"&lt;"&amp;(K$9+7))</f>
        <v/>
      </c>
      <c r="L18" s="13">
        <f>SUMIFS($D$45:$D$194,$B$45:$B$194,$A18,$A$45:$A$194,"&gt;="&amp;L$9,$A$45:$A$194,"&lt;"&amp;(L$9+7))</f>
        <v/>
      </c>
      <c r="M18" s="13">
        <f>SUMIFS($D$45:$D$194,$B$45:$B$194,$A18,$A$45:$A$194,"&gt;="&amp;M$9,$A$45:$A$194,"&lt;"&amp;(M$9+7))</f>
        <v/>
      </c>
      <c r="N18" s="13">
        <f>SUMIFS($D$45:$D$194,$B$45:$B$194,$A18,$A$45:$A$194,"&gt;="&amp;N$9,$A$45:$A$194,"&lt;"&amp;(N$9+7))</f>
        <v/>
      </c>
      <c r="O18" s="13">
        <f>SUM(B18:N18)</f>
        <v/>
      </c>
    </row>
    <row r="19">
      <c r="A19" t="inlineStr">
        <is>
          <t>Payroll</t>
        </is>
      </c>
      <c r="B19" s="13">
        <f>SUMIFS($D$45:$D$194,$B$45:$B$194,$A19,$A$45:$A$194,"&gt;="&amp;B$9,$A$45:$A$194,"&lt;"&amp;(B$9+7))</f>
        <v/>
      </c>
      <c r="C19" s="13">
        <f>SUMIFS($D$45:$D$194,$B$45:$B$194,$A19,$A$45:$A$194,"&gt;="&amp;C$9,$A$45:$A$194,"&lt;"&amp;(C$9+7))</f>
        <v/>
      </c>
      <c r="D19" s="13">
        <f>SUMIFS($D$45:$D$194,$B$45:$B$194,$A19,$A$45:$A$194,"&gt;="&amp;D$9,$A$45:$A$194,"&lt;"&amp;(D$9+7))</f>
        <v/>
      </c>
      <c r="E19" s="13">
        <f>SUMIFS($D$45:$D$194,$B$45:$B$194,$A19,$A$45:$A$194,"&gt;="&amp;E$9,$A$45:$A$194,"&lt;"&amp;(E$9+7))</f>
        <v/>
      </c>
      <c r="F19" s="13">
        <f>SUMIFS($D$45:$D$194,$B$45:$B$194,$A19,$A$45:$A$194,"&gt;="&amp;F$9,$A$45:$A$194,"&lt;"&amp;(F$9+7))</f>
        <v/>
      </c>
      <c r="G19" s="13">
        <f>SUMIFS($D$45:$D$194,$B$45:$B$194,$A19,$A$45:$A$194,"&gt;="&amp;G$9,$A$45:$A$194,"&lt;"&amp;(G$9+7))</f>
        <v/>
      </c>
      <c r="H19" s="13">
        <f>SUMIFS($D$45:$D$194,$B$45:$B$194,$A19,$A$45:$A$194,"&gt;="&amp;H$9,$A$45:$A$194,"&lt;"&amp;(H$9+7))</f>
        <v/>
      </c>
      <c r="I19" s="13">
        <f>SUMIFS($D$45:$D$194,$B$45:$B$194,$A19,$A$45:$A$194,"&gt;="&amp;I$9,$A$45:$A$194,"&lt;"&amp;(I$9+7))</f>
        <v/>
      </c>
      <c r="J19" s="13">
        <f>SUMIFS($D$45:$D$194,$B$45:$B$194,$A19,$A$45:$A$194,"&gt;="&amp;J$9,$A$45:$A$194,"&lt;"&amp;(J$9+7))</f>
        <v/>
      </c>
      <c r="K19" s="13">
        <f>SUMIFS($D$45:$D$194,$B$45:$B$194,$A19,$A$45:$A$194,"&gt;="&amp;K$9,$A$45:$A$194,"&lt;"&amp;(K$9+7))</f>
        <v/>
      </c>
      <c r="L19" s="13">
        <f>SUMIFS($D$45:$D$194,$B$45:$B$194,$A19,$A$45:$A$194,"&gt;="&amp;L$9,$A$45:$A$194,"&lt;"&amp;(L$9+7))</f>
        <v/>
      </c>
      <c r="M19" s="13">
        <f>SUMIFS($D$45:$D$194,$B$45:$B$194,$A19,$A$45:$A$194,"&gt;="&amp;M$9,$A$45:$A$194,"&lt;"&amp;(M$9+7))</f>
        <v/>
      </c>
      <c r="N19" s="13">
        <f>SUMIFS($D$45:$D$194,$B$45:$B$194,$A19,$A$45:$A$194,"&gt;="&amp;N$9,$A$45:$A$194,"&lt;"&amp;(N$9+7))</f>
        <v/>
      </c>
      <c r="O19" s="13">
        <f>SUM(B19:N19)</f>
        <v/>
      </c>
    </row>
    <row r="20">
      <c r="A20" t="inlineStr">
        <is>
          <t>Rent &amp; utilities</t>
        </is>
      </c>
      <c r="B20" s="13">
        <f>SUMIFS($D$45:$D$194,$B$45:$B$194,$A20,$A$45:$A$194,"&gt;="&amp;B$9,$A$45:$A$194,"&lt;"&amp;(B$9+7))</f>
        <v/>
      </c>
      <c r="C20" s="13">
        <f>SUMIFS($D$45:$D$194,$B$45:$B$194,$A20,$A$45:$A$194,"&gt;="&amp;C$9,$A$45:$A$194,"&lt;"&amp;(C$9+7))</f>
        <v/>
      </c>
      <c r="D20" s="13">
        <f>SUMIFS($D$45:$D$194,$B$45:$B$194,$A20,$A$45:$A$194,"&gt;="&amp;D$9,$A$45:$A$194,"&lt;"&amp;(D$9+7))</f>
        <v/>
      </c>
      <c r="E20" s="13">
        <f>SUMIFS($D$45:$D$194,$B$45:$B$194,$A20,$A$45:$A$194,"&gt;="&amp;E$9,$A$45:$A$194,"&lt;"&amp;(E$9+7))</f>
        <v/>
      </c>
      <c r="F20" s="13">
        <f>SUMIFS($D$45:$D$194,$B$45:$B$194,$A20,$A$45:$A$194,"&gt;="&amp;F$9,$A$45:$A$194,"&lt;"&amp;(F$9+7))</f>
        <v/>
      </c>
      <c r="G20" s="13">
        <f>SUMIFS($D$45:$D$194,$B$45:$B$194,$A20,$A$45:$A$194,"&gt;="&amp;G$9,$A$45:$A$194,"&lt;"&amp;(G$9+7))</f>
        <v/>
      </c>
      <c r="H20" s="13">
        <f>SUMIFS($D$45:$D$194,$B$45:$B$194,$A20,$A$45:$A$194,"&gt;="&amp;H$9,$A$45:$A$194,"&lt;"&amp;(H$9+7))</f>
        <v/>
      </c>
      <c r="I20" s="13">
        <f>SUMIFS($D$45:$D$194,$B$45:$B$194,$A20,$A$45:$A$194,"&gt;="&amp;I$9,$A$45:$A$194,"&lt;"&amp;(I$9+7))</f>
        <v/>
      </c>
      <c r="J20" s="13">
        <f>SUMIFS($D$45:$D$194,$B$45:$B$194,$A20,$A$45:$A$194,"&gt;="&amp;J$9,$A$45:$A$194,"&lt;"&amp;(J$9+7))</f>
        <v/>
      </c>
      <c r="K20" s="13">
        <f>SUMIFS($D$45:$D$194,$B$45:$B$194,$A20,$A$45:$A$194,"&gt;="&amp;K$9,$A$45:$A$194,"&lt;"&amp;(K$9+7))</f>
        <v/>
      </c>
      <c r="L20" s="13">
        <f>SUMIFS($D$45:$D$194,$B$45:$B$194,$A20,$A$45:$A$194,"&gt;="&amp;L$9,$A$45:$A$194,"&lt;"&amp;(L$9+7))</f>
        <v/>
      </c>
      <c r="M20" s="13">
        <f>SUMIFS($D$45:$D$194,$B$45:$B$194,$A20,$A$45:$A$194,"&gt;="&amp;M$9,$A$45:$A$194,"&lt;"&amp;(M$9+7))</f>
        <v/>
      </c>
      <c r="N20" s="13">
        <f>SUMIFS($D$45:$D$194,$B$45:$B$194,$A20,$A$45:$A$194,"&gt;="&amp;N$9,$A$45:$A$194,"&lt;"&amp;(N$9+7))</f>
        <v/>
      </c>
      <c r="O20" s="13">
        <f>SUM(B20:N20)</f>
        <v/>
      </c>
    </row>
    <row r="21">
      <c r="A21" t="inlineStr">
        <is>
          <t>Loan repayments</t>
        </is>
      </c>
      <c r="B21" s="13">
        <f>SUMIFS($D$45:$D$194,$B$45:$B$194,$A21,$A$45:$A$194,"&gt;="&amp;B$9,$A$45:$A$194,"&lt;"&amp;(B$9+7))</f>
        <v/>
      </c>
      <c r="C21" s="13">
        <f>SUMIFS($D$45:$D$194,$B$45:$B$194,$A21,$A$45:$A$194,"&gt;="&amp;C$9,$A$45:$A$194,"&lt;"&amp;(C$9+7))</f>
        <v/>
      </c>
      <c r="D21" s="13">
        <f>SUMIFS($D$45:$D$194,$B$45:$B$194,$A21,$A$45:$A$194,"&gt;="&amp;D$9,$A$45:$A$194,"&lt;"&amp;(D$9+7))</f>
        <v/>
      </c>
      <c r="E21" s="13">
        <f>SUMIFS($D$45:$D$194,$B$45:$B$194,$A21,$A$45:$A$194,"&gt;="&amp;E$9,$A$45:$A$194,"&lt;"&amp;(E$9+7))</f>
        <v/>
      </c>
      <c r="F21" s="13">
        <f>SUMIFS($D$45:$D$194,$B$45:$B$194,$A21,$A$45:$A$194,"&gt;="&amp;F$9,$A$45:$A$194,"&lt;"&amp;(F$9+7))</f>
        <v/>
      </c>
      <c r="G21" s="13">
        <f>SUMIFS($D$45:$D$194,$B$45:$B$194,$A21,$A$45:$A$194,"&gt;="&amp;G$9,$A$45:$A$194,"&lt;"&amp;(G$9+7))</f>
        <v/>
      </c>
      <c r="H21" s="13">
        <f>SUMIFS($D$45:$D$194,$B$45:$B$194,$A21,$A$45:$A$194,"&gt;="&amp;H$9,$A$45:$A$194,"&lt;"&amp;(H$9+7))</f>
        <v/>
      </c>
      <c r="I21" s="13">
        <f>SUMIFS($D$45:$D$194,$B$45:$B$194,$A21,$A$45:$A$194,"&gt;="&amp;I$9,$A$45:$A$194,"&lt;"&amp;(I$9+7))</f>
        <v/>
      </c>
      <c r="J21" s="13">
        <f>SUMIFS($D$45:$D$194,$B$45:$B$194,$A21,$A$45:$A$194,"&gt;="&amp;J$9,$A$45:$A$194,"&lt;"&amp;(J$9+7))</f>
        <v/>
      </c>
      <c r="K21" s="13">
        <f>SUMIFS($D$45:$D$194,$B$45:$B$194,$A21,$A$45:$A$194,"&gt;="&amp;K$9,$A$45:$A$194,"&lt;"&amp;(K$9+7))</f>
        <v/>
      </c>
      <c r="L21" s="13">
        <f>SUMIFS($D$45:$D$194,$B$45:$B$194,$A21,$A$45:$A$194,"&gt;="&amp;L$9,$A$45:$A$194,"&lt;"&amp;(L$9+7))</f>
        <v/>
      </c>
      <c r="M21" s="13">
        <f>SUMIFS($D$45:$D$194,$B$45:$B$194,$A21,$A$45:$A$194,"&gt;="&amp;M$9,$A$45:$A$194,"&lt;"&amp;(M$9+7))</f>
        <v/>
      </c>
      <c r="N21" s="13">
        <f>SUMIFS($D$45:$D$194,$B$45:$B$194,$A21,$A$45:$A$194,"&gt;="&amp;N$9,$A$45:$A$194,"&lt;"&amp;(N$9+7))</f>
        <v/>
      </c>
      <c r="O21" s="13">
        <f>SUM(B21:N21)</f>
        <v/>
      </c>
    </row>
    <row r="22">
      <c r="A22" t="inlineStr">
        <is>
          <t>Overheads</t>
        </is>
      </c>
      <c r="B22" s="13">
        <f>SUMIFS($D$45:$D$194,$B$45:$B$194,$A22,$A$45:$A$194,"&gt;="&amp;B$9,$A$45:$A$194,"&lt;"&amp;(B$9+7))</f>
        <v/>
      </c>
      <c r="C22" s="13">
        <f>SUMIFS($D$45:$D$194,$B$45:$B$194,$A22,$A$45:$A$194,"&gt;="&amp;C$9,$A$45:$A$194,"&lt;"&amp;(C$9+7))</f>
        <v/>
      </c>
      <c r="D22" s="13">
        <f>SUMIFS($D$45:$D$194,$B$45:$B$194,$A22,$A$45:$A$194,"&gt;="&amp;D$9,$A$45:$A$194,"&lt;"&amp;(D$9+7))</f>
        <v/>
      </c>
      <c r="E22" s="13">
        <f>SUMIFS($D$45:$D$194,$B$45:$B$194,$A22,$A$45:$A$194,"&gt;="&amp;E$9,$A$45:$A$194,"&lt;"&amp;(E$9+7))</f>
        <v/>
      </c>
      <c r="F22" s="13">
        <f>SUMIFS($D$45:$D$194,$B$45:$B$194,$A22,$A$45:$A$194,"&gt;="&amp;F$9,$A$45:$A$194,"&lt;"&amp;(F$9+7))</f>
        <v/>
      </c>
      <c r="G22" s="13">
        <f>SUMIFS($D$45:$D$194,$B$45:$B$194,$A22,$A$45:$A$194,"&gt;="&amp;G$9,$A$45:$A$194,"&lt;"&amp;(G$9+7))</f>
        <v/>
      </c>
      <c r="H22" s="13">
        <f>SUMIFS($D$45:$D$194,$B$45:$B$194,$A22,$A$45:$A$194,"&gt;="&amp;H$9,$A$45:$A$194,"&lt;"&amp;(H$9+7))</f>
        <v/>
      </c>
      <c r="I22" s="13">
        <f>SUMIFS($D$45:$D$194,$B$45:$B$194,$A22,$A$45:$A$194,"&gt;="&amp;I$9,$A$45:$A$194,"&lt;"&amp;(I$9+7))</f>
        <v/>
      </c>
      <c r="J22" s="13">
        <f>SUMIFS($D$45:$D$194,$B$45:$B$194,$A22,$A$45:$A$194,"&gt;="&amp;J$9,$A$45:$A$194,"&lt;"&amp;(J$9+7))</f>
        <v/>
      </c>
      <c r="K22" s="13">
        <f>SUMIFS($D$45:$D$194,$B$45:$B$194,$A22,$A$45:$A$194,"&gt;="&amp;K$9,$A$45:$A$194,"&lt;"&amp;(K$9+7))</f>
        <v/>
      </c>
      <c r="L22" s="13">
        <f>SUMIFS($D$45:$D$194,$B$45:$B$194,$A22,$A$45:$A$194,"&gt;="&amp;L$9,$A$45:$A$194,"&lt;"&amp;(L$9+7))</f>
        <v/>
      </c>
      <c r="M22" s="13">
        <f>SUMIFS($D$45:$D$194,$B$45:$B$194,$A22,$A$45:$A$194,"&gt;="&amp;M$9,$A$45:$A$194,"&lt;"&amp;(M$9+7))</f>
        <v/>
      </c>
      <c r="N22" s="13">
        <f>SUMIFS($D$45:$D$194,$B$45:$B$194,$A22,$A$45:$A$194,"&gt;="&amp;N$9,$A$45:$A$194,"&lt;"&amp;(N$9+7))</f>
        <v/>
      </c>
      <c r="O22" s="13">
        <f>SUM(B22:N22)</f>
        <v/>
      </c>
    </row>
    <row r="23">
      <c r="A23" t="inlineStr">
        <is>
          <t>Tax payments</t>
        </is>
      </c>
      <c r="B23" s="13">
        <f>SUMIFS($D$45:$D$194,$B$45:$B$194,$A23,$A$45:$A$194,"&gt;="&amp;B$9,$A$45:$A$194,"&lt;"&amp;(B$9+7))</f>
        <v/>
      </c>
      <c r="C23" s="13">
        <f>SUMIFS($D$45:$D$194,$B$45:$B$194,$A23,$A$45:$A$194,"&gt;="&amp;C$9,$A$45:$A$194,"&lt;"&amp;(C$9+7))</f>
        <v/>
      </c>
      <c r="D23" s="13">
        <f>SUMIFS($D$45:$D$194,$B$45:$B$194,$A23,$A$45:$A$194,"&gt;="&amp;D$9,$A$45:$A$194,"&lt;"&amp;(D$9+7))</f>
        <v/>
      </c>
      <c r="E23" s="13">
        <f>SUMIFS($D$45:$D$194,$B$45:$B$194,$A23,$A$45:$A$194,"&gt;="&amp;E$9,$A$45:$A$194,"&lt;"&amp;(E$9+7))</f>
        <v/>
      </c>
      <c r="F23" s="13">
        <f>SUMIFS($D$45:$D$194,$B$45:$B$194,$A23,$A$45:$A$194,"&gt;="&amp;F$9,$A$45:$A$194,"&lt;"&amp;(F$9+7))</f>
        <v/>
      </c>
      <c r="G23" s="13">
        <f>SUMIFS($D$45:$D$194,$B$45:$B$194,$A23,$A$45:$A$194,"&gt;="&amp;G$9,$A$45:$A$194,"&lt;"&amp;(G$9+7))</f>
        <v/>
      </c>
      <c r="H23" s="13">
        <f>SUMIFS($D$45:$D$194,$B$45:$B$194,$A23,$A$45:$A$194,"&gt;="&amp;H$9,$A$45:$A$194,"&lt;"&amp;(H$9+7))</f>
        <v/>
      </c>
      <c r="I23" s="13">
        <f>SUMIFS($D$45:$D$194,$B$45:$B$194,$A23,$A$45:$A$194,"&gt;="&amp;I$9,$A$45:$A$194,"&lt;"&amp;(I$9+7))</f>
        <v/>
      </c>
      <c r="J23" s="13">
        <f>SUMIFS($D$45:$D$194,$B$45:$B$194,$A23,$A$45:$A$194,"&gt;="&amp;J$9,$A$45:$A$194,"&lt;"&amp;(J$9+7))</f>
        <v/>
      </c>
      <c r="K23" s="13">
        <f>SUMIFS($D$45:$D$194,$B$45:$B$194,$A23,$A$45:$A$194,"&gt;="&amp;K$9,$A$45:$A$194,"&lt;"&amp;(K$9+7))</f>
        <v/>
      </c>
      <c r="L23" s="13">
        <f>SUMIFS($D$45:$D$194,$B$45:$B$194,$A23,$A$45:$A$194,"&gt;="&amp;L$9,$A$45:$A$194,"&lt;"&amp;(L$9+7))</f>
        <v/>
      </c>
      <c r="M23" s="13">
        <f>SUMIFS($D$45:$D$194,$B$45:$B$194,$A23,$A$45:$A$194,"&gt;="&amp;M$9,$A$45:$A$194,"&lt;"&amp;(M$9+7))</f>
        <v/>
      </c>
      <c r="N23" s="13">
        <f>SUMIFS($D$45:$D$194,$B$45:$B$194,$A23,$A$45:$A$194,"&gt;="&amp;N$9,$A$45:$A$194,"&lt;"&amp;(N$9+7))</f>
        <v/>
      </c>
      <c r="O23" s="13">
        <f>SUM(B23:N23)</f>
        <v/>
      </c>
    </row>
    <row r="24">
      <c r="A24" t="inlineStr">
        <is>
          <t>Owner draws</t>
        </is>
      </c>
      <c r="B24" s="13">
        <f>SUMIFS($D$45:$D$194,$B$45:$B$194,$A24,$A$45:$A$194,"&gt;="&amp;B$9,$A$45:$A$194,"&lt;"&amp;(B$9+7))</f>
        <v/>
      </c>
      <c r="C24" s="13">
        <f>SUMIFS($D$45:$D$194,$B$45:$B$194,$A24,$A$45:$A$194,"&gt;="&amp;C$9,$A$45:$A$194,"&lt;"&amp;(C$9+7))</f>
        <v/>
      </c>
      <c r="D24" s="13">
        <f>SUMIFS($D$45:$D$194,$B$45:$B$194,$A24,$A$45:$A$194,"&gt;="&amp;D$9,$A$45:$A$194,"&lt;"&amp;(D$9+7))</f>
        <v/>
      </c>
      <c r="E24" s="13">
        <f>SUMIFS($D$45:$D$194,$B$45:$B$194,$A24,$A$45:$A$194,"&gt;="&amp;E$9,$A$45:$A$194,"&lt;"&amp;(E$9+7))</f>
        <v/>
      </c>
      <c r="F24" s="13">
        <f>SUMIFS($D$45:$D$194,$B$45:$B$194,$A24,$A$45:$A$194,"&gt;="&amp;F$9,$A$45:$A$194,"&lt;"&amp;(F$9+7))</f>
        <v/>
      </c>
      <c r="G24" s="13">
        <f>SUMIFS($D$45:$D$194,$B$45:$B$194,$A24,$A$45:$A$194,"&gt;="&amp;G$9,$A$45:$A$194,"&lt;"&amp;(G$9+7))</f>
        <v/>
      </c>
      <c r="H24" s="13">
        <f>SUMIFS($D$45:$D$194,$B$45:$B$194,$A24,$A$45:$A$194,"&gt;="&amp;H$9,$A$45:$A$194,"&lt;"&amp;(H$9+7))</f>
        <v/>
      </c>
      <c r="I24" s="13">
        <f>SUMIFS($D$45:$D$194,$B$45:$B$194,$A24,$A$45:$A$194,"&gt;="&amp;I$9,$A$45:$A$194,"&lt;"&amp;(I$9+7))</f>
        <v/>
      </c>
      <c r="J24" s="13">
        <f>SUMIFS($D$45:$D$194,$B$45:$B$194,$A24,$A$45:$A$194,"&gt;="&amp;J$9,$A$45:$A$194,"&lt;"&amp;(J$9+7))</f>
        <v/>
      </c>
      <c r="K24" s="13">
        <f>SUMIFS($D$45:$D$194,$B$45:$B$194,$A24,$A$45:$A$194,"&gt;="&amp;K$9,$A$45:$A$194,"&lt;"&amp;(K$9+7))</f>
        <v/>
      </c>
      <c r="L24" s="13">
        <f>SUMIFS($D$45:$D$194,$B$45:$B$194,$A24,$A$45:$A$194,"&gt;="&amp;L$9,$A$45:$A$194,"&lt;"&amp;(L$9+7))</f>
        <v/>
      </c>
      <c r="M24" s="13">
        <f>SUMIFS($D$45:$D$194,$B$45:$B$194,$A24,$A$45:$A$194,"&gt;="&amp;M$9,$A$45:$A$194,"&lt;"&amp;(M$9+7))</f>
        <v/>
      </c>
      <c r="N24" s="13">
        <f>SUMIFS($D$45:$D$194,$B$45:$B$194,$A24,$A$45:$A$194,"&gt;="&amp;N$9,$A$45:$A$194,"&lt;"&amp;(N$9+7))</f>
        <v/>
      </c>
      <c r="O24" s="13">
        <f>SUM(B24:N24)</f>
        <v/>
      </c>
    </row>
    <row r="25">
      <c r="A25" t="inlineStr">
        <is>
          <t>One-offs</t>
        </is>
      </c>
      <c r="B25" s="13">
        <f>SUMIFS($D$45:$D$194,$B$45:$B$194,$A25,$A$45:$A$194,"&gt;="&amp;B$9,$A$45:$A$194,"&lt;"&amp;(B$9+7))</f>
        <v/>
      </c>
      <c r="C25" s="13">
        <f>SUMIFS($D$45:$D$194,$B$45:$B$194,$A25,$A$45:$A$194,"&gt;="&amp;C$9,$A$45:$A$194,"&lt;"&amp;(C$9+7))</f>
        <v/>
      </c>
      <c r="D25" s="13">
        <f>SUMIFS($D$45:$D$194,$B$45:$B$194,$A25,$A$45:$A$194,"&gt;="&amp;D$9,$A$45:$A$194,"&lt;"&amp;(D$9+7))</f>
        <v/>
      </c>
      <c r="E25" s="13">
        <f>SUMIFS($D$45:$D$194,$B$45:$B$194,$A25,$A$45:$A$194,"&gt;="&amp;E$9,$A$45:$A$194,"&lt;"&amp;(E$9+7))</f>
        <v/>
      </c>
      <c r="F25" s="13">
        <f>SUMIFS($D$45:$D$194,$B$45:$B$194,$A25,$A$45:$A$194,"&gt;="&amp;F$9,$A$45:$A$194,"&lt;"&amp;(F$9+7))</f>
        <v/>
      </c>
      <c r="G25" s="13">
        <f>SUMIFS($D$45:$D$194,$B$45:$B$194,$A25,$A$45:$A$194,"&gt;="&amp;G$9,$A$45:$A$194,"&lt;"&amp;(G$9+7))</f>
        <v/>
      </c>
      <c r="H25" s="13">
        <f>SUMIFS($D$45:$D$194,$B$45:$B$194,$A25,$A$45:$A$194,"&gt;="&amp;H$9,$A$45:$A$194,"&lt;"&amp;(H$9+7))</f>
        <v/>
      </c>
      <c r="I25" s="13">
        <f>SUMIFS($D$45:$D$194,$B$45:$B$194,$A25,$A$45:$A$194,"&gt;="&amp;I$9,$A$45:$A$194,"&lt;"&amp;(I$9+7))</f>
        <v/>
      </c>
      <c r="J25" s="13">
        <f>SUMIFS($D$45:$D$194,$B$45:$B$194,$A25,$A$45:$A$194,"&gt;="&amp;J$9,$A$45:$A$194,"&lt;"&amp;(J$9+7))</f>
        <v/>
      </c>
      <c r="K25" s="13">
        <f>SUMIFS($D$45:$D$194,$B$45:$B$194,$A25,$A$45:$A$194,"&gt;="&amp;K$9,$A$45:$A$194,"&lt;"&amp;(K$9+7))</f>
        <v/>
      </c>
      <c r="L25" s="13">
        <f>SUMIFS($D$45:$D$194,$B$45:$B$194,$A25,$A$45:$A$194,"&gt;="&amp;L$9,$A$45:$A$194,"&lt;"&amp;(L$9+7))</f>
        <v/>
      </c>
      <c r="M25" s="13">
        <f>SUMIFS($D$45:$D$194,$B$45:$B$194,$A25,$A$45:$A$194,"&gt;="&amp;M$9,$A$45:$A$194,"&lt;"&amp;(M$9+7))</f>
        <v/>
      </c>
      <c r="N25" s="13">
        <f>SUMIFS($D$45:$D$194,$B$45:$B$194,$A25,$A$45:$A$194,"&gt;="&amp;N$9,$A$45:$A$194,"&lt;"&amp;(N$9+7))</f>
        <v/>
      </c>
      <c r="O25" s="13">
        <f>SUM(B25:N25)</f>
        <v/>
      </c>
    </row>
    <row r="26">
      <c r="A26" s="14" t="inlineStr">
        <is>
          <t>Total cash out</t>
        </is>
      </c>
      <c r="B26" s="15">
        <f>SUM(B18:B25)</f>
        <v/>
      </c>
      <c r="C26" s="15">
        <f>SUM(C18:C25)</f>
        <v/>
      </c>
      <c r="D26" s="15">
        <f>SUM(D18:D25)</f>
        <v/>
      </c>
      <c r="E26" s="15">
        <f>SUM(E18:E25)</f>
        <v/>
      </c>
      <c r="F26" s="15">
        <f>SUM(F18:F25)</f>
        <v/>
      </c>
      <c r="G26" s="15">
        <f>SUM(G18:G25)</f>
        <v/>
      </c>
      <c r="H26" s="15">
        <f>SUM(H18:H25)</f>
        <v/>
      </c>
      <c r="I26" s="15">
        <f>SUM(I18:I25)</f>
        <v/>
      </c>
      <c r="J26" s="15">
        <f>SUM(J18:J25)</f>
        <v/>
      </c>
      <c r="K26" s="15">
        <f>SUM(K18:K25)</f>
        <v/>
      </c>
      <c r="L26" s="15">
        <f>SUM(L18:L25)</f>
        <v/>
      </c>
      <c r="M26" s="15">
        <f>SUM(M18:M25)</f>
        <v/>
      </c>
      <c r="N26" s="15">
        <f>SUM(N18:N25)</f>
        <v/>
      </c>
      <c r="O26" s="15">
        <f>SUM(B26:N26)</f>
        <v/>
      </c>
    </row>
    <row r="27"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  <c r="M27" s="13" t="n"/>
      <c r="N27" s="13" t="n"/>
      <c r="O27" s="13" t="n"/>
    </row>
    <row r="28">
      <c r="A28" t="inlineStr">
        <is>
          <t>Net cash flow</t>
        </is>
      </c>
      <c r="B28" s="13">
        <f>B15-B26</f>
        <v/>
      </c>
      <c r="C28" s="13">
        <f>C15-C26</f>
        <v/>
      </c>
      <c r="D28" s="13">
        <f>D15-D26</f>
        <v/>
      </c>
      <c r="E28" s="13">
        <f>E15-E26</f>
        <v/>
      </c>
      <c r="F28" s="13">
        <f>F15-F26</f>
        <v/>
      </c>
      <c r="G28" s="13">
        <f>G15-G26</f>
        <v/>
      </c>
      <c r="H28" s="13">
        <f>H15-H26</f>
        <v/>
      </c>
      <c r="I28" s="13">
        <f>I15-I26</f>
        <v/>
      </c>
      <c r="J28" s="13">
        <f>J15-J26</f>
        <v/>
      </c>
      <c r="K28" s="13">
        <f>K15-K26</f>
        <v/>
      </c>
      <c r="L28" s="13">
        <f>L15-L26</f>
        <v/>
      </c>
      <c r="M28" s="13">
        <f>M15-M26</f>
        <v/>
      </c>
      <c r="N28" s="13">
        <f>N15-N26</f>
        <v/>
      </c>
      <c r="O28" s="13">
        <f>SUM(B28:N28)</f>
        <v/>
      </c>
    </row>
    <row r="29">
      <c r="A29" t="inlineStr">
        <is>
          <t>Opening cash</t>
        </is>
      </c>
      <c r="B29" s="13">
        <f>$B$4</f>
        <v/>
      </c>
      <c r="C29" s="13">
        <f>B30</f>
        <v/>
      </c>
      <c r="D29" s="13">
        <f>C30</f>
        <v/>
      </c>
      <c r="E29" s="13">
        <f>D30</f>
        <v/>
      </c>
      <c r="F29" s="13">
        <f>E30</f>
        <v/>
      </c>
      <c r="G29" s="13">
        <f>F30</f>
        <v/>
      </c>
      <c r="H29" s="13">
        <f>G30</f>
        <v/>
      </c>
      <c r="I29" s="13">
        <f>H30</f>
        <v/>
      </c>
      <c r="J29" s="13">
        <f>I30</f>
        <v/>
      </c>
      <c r="K29" s="13">
        <f>J30</f>
        <v/>
      </c>
      <c r="L29" s="13">
        <f>K30</f>
        <v/>
      </c>
      <c r="M29" s="13">
        <f>L30</f>
        <v/>
      </c>
      <c r="N29" s="13">
        <f>M30</f>
        <v/>
      </c>
      <c r="O29" s="13">
        <f>B29</f>
        <v/>
      </c>
    </row>
    <row r="30">
      <c r="A30" s="14" t="inlineStr">
        <is>
          <t>Closing cash</t>
        </is>
      </c>
      <c r="B30" s="15">
        <f>B29+B28</f>
        <v/>
      </c>
      <c r="C30" s="15">
        <f>C29+C28</f>
        <v/>
      </c>
      <c r="D30" s="15">
        <f>D29+D28</f>
        <v/>
      </c>
      <c r="E30" s="15">
        <f>E29+E28</f>
        <v/>
      </c>
      <c r="F30" s="15">
        <f>F29+F28</f>
        <v/>
      </c>
      <c r="G30" s="15">
        <f>G29+G28</f>
        <v/>
      </c>
      <c r="H30" s="15">
        <f>H29+H28</f>
        <v/>
      </c>
      <c r="I30" s="15">
        <f>I29+I28</f>
        <v/>
      </c>
      <c r="J30" s="15">
        <f>J29+J28</f>
        <v/>
      </c>
      <c r="K30" s="15">
        <f>K29+K28</f>
        <v/>
      </c>
      <c r="L30" s="15">
        <f>L29+L28</f>
        <v/>
      </c>
      <c r="M30" s="15">
        <f>M29+M28</f>
        <v/>
      </c>
      <c r="N30" s="15">
        <f>N29+N28</f>
        <v/>
      </c>
      <c r="O30" s="15">
        <f>N30</f>
        <v/>
      </c>
    </row>
    <row r="31">
      <c r="A31" t="inlineStr">
        <is>
          <t>Headroom over minimum</t>
        </is>
      </c>
      <c r="B31" s="13">
        <f>B30-$B$5</f>
        <v/>
      </c>
      <c r="C31" s="13">
        <f>C30-$B$5</f>
        <v/>
      </c>
      <c r="D31" s="13">
        <f>D30-$B$5</f>
        <v/>
      </c>
      <c r="E31" s="13">
        <f>E30-$B$5</f>
        <v/>
      </c>
      <c r="F31" s="13">
        <f>F30-$B$5</f>
        <v/>
      </c>
      <c r="G31" s="13">
        <f>G30-$B$5</f>
        <v/>
      </c>
      <c r="H31" s="13">
        <f>H30-$B$5</f>
        <v/>
      </c>
      <c r="I31" s="13">
        <f>I30-$B$5</f>
        <v/>
      </c>
      <c r="J31" s="13">
        <f>J30-$B$5</f>
        <v/>
      </c>
      <c r="K31" s="13">
        <f>K30-$B$5</f>
        <v/>
      </c>
      <c r="L31" s="13">
        <f>L30-$B$5</f>
        <v/>
      </c>
      <c r="M31" s="13">
        <f>M30-$B$5</f>
        <v/>
      </c>
      <c r="N31" s="13">
        <f>N30-$B$5</f>
        <v/>
      </c>
      <c r="O31" s="13" t="n"/>
    </row>
    <row r="32">
      <c r="A32" t="inlineStr">
        <is>
          <t>Status</t>
        </is>
      </c>
      <c r="B32">
        <f>IF(B30&lt;$B$5,"BELOW MINIMUM","OK")</f>
        <v/>
      </c>
      <c r="C32">
        <f>IF(C30&lt;$B$5,"BELOW MINIMUM","OK")</f>
        <v/>
      </c>
      <c r="D32">
        <f>IF(D30&lt;$B$5,"BELOW MINIMUM","OK")</f>
        <v/>
      </c>
      <c r="E32">
        <f>IF(E30&lt;$B$5,"BELOW MINIMUM","OK")</f>
        <v/>
      </c>
      <c r="F32">
        <f>IF(F30&lt;$B$5,"BELOW MINIMUM","OK")</f>
        <v/>
      </c>
      <c r="G32">
        <f>IF(G30&lt;$B$5,"BELOW MINIMUM","OK")</f>
        <v/>
      </c>
      <c r="H32">
        <f>IF(H30&lt;$B$5,"BELOW MINIMUM","OK")</f>
        <v/>
      </c>
      <c r="I32">
        <f>IF(I30&lt;$B$5,"BELOW MINIMUM","OK")</f>
        <v/>
      </c>
      <c r="J32">
        <f>IF(J30&lt;$B$5,"BELOW MINIMUM","OK")</f>
        <v/>
      </c>
      <c r="K32">
        <f>IF(K30&lt;$B$5,"BELOW MINIMUM","OK")</f>
        <v/>
      </c>
      <c r="L32">
        <f>IF(L30&lt;$B$5,"BELOW MINIMUM","OK")</f>
        <v/>
      </c>
      <c r="M32">
        <f>IF(M30&lt;$B$5,"BELOW MINIMUM","OK")</f>
        <v/>
      </c>
      <c r="N32">
        <f>IF(N30&lt;$B$5,"BELOW MINIMUM","OK")</f>
        <v/>
      </c>
    </row>
    <row r="34">
      <c r="A34" t="inlineStr">
        <is>
          <t>Lowest week-end cash</t>
        </is>
      </c>
      <c r="B34" s="13">
        <f>MIN(B30:N30)</f>
        <v/>
      </c>
    </row>
    <row r="35">
      <c r="A35" t="inlineStr">
        <is>
          <t>Weeks that close below the minimum</t>
        </is>
      </c>
      <c r="B35">
        <f>COUNTIF(B30:N30,"&lt;"&amp;B5)</f>
        <v/>
      </c>
    </row>
    <row r="36">
      <c r="A36" t="inlineStr">
        <is>
          <t>Items not counted (date outside the 13 weeks, or category not on the list)</t>
        </is>
      </c>
      <c r="B36" s="13">
        <f>SUM($D$45:$D$194)-SUM(B12:N14)-SUM(B18:N25)</f>
        <v/>
      </c>
      <c r="C36">
        <f>IF(ROUND(B36,2)=0,"OK","Some items are not in the grid: check dates and categories")</f>
        <v/>
      </c>
    </row>
    <row r="42">
      <c r="A42" s="3" t="inlineStr">
        <is>
          <t>ITEM LIST</t>
        </is>
      </c>
    </row>
    <row r="43">
      <c r="A43" s="5" t="inlineStr">
        <is>
          <t>One row per expected receipt or payment. Amounts are positive; the category decides whether it is cash in or out.</t>
        </is>
      </c>
    </row>
    <row r="44">
      <c r="A44" s="10" t="inlineStr">
        <is>
          <t>Date expected</t>
        </is>
      </c>
      <c r="B44" s="12" t="inlineStr">
        <is>
          <t>Category</t>
        </is>
      </c>
      <c r="C44" s="12" t="inlineStr">
        <is>
          <t>Description</t>
        </is>
      </c>
      <c r="D44" s="12" t="inlineStr">
        <is>
          <t>Amount</t>
        </is>
      </c>
    </row>
    <row r="45">
      <c r="A45" s="16" t="n"/>
      <c r="B45" s="18" t="n"/>
      <c r="C45" s="18" t="n"/>
      <c r="D45" s="6" t="n"/>
    </row>
    <row r="46">
      <c r="A46" s="16" t="n"/>
      <c r="B46" s="18" t="n"/>
      <c r="C46" s="18" t="n"/>
      <c r="D46" s="6" t="n"/>
    </row>
    <row r="47">
      <c r="A47" s="16" t="n"/>
      <c r="B47" s="18" t="n"/>
      <c r="C47" s="18" t="n"/>
      <c r="D47" s="6" t="n"/>
    </row>
    <row r="48">
      <c r="A48" s="16" t="n"/>
      <c r="B48" s="18" t="n"/>
      <c r="C48" s="18" t="n"/>
      <c r="D48" s="6" t="n"/>
    </row>
    <row r="49">
      <c r="A49" s="16" t="n"/>
      <c r="B49" s="18" t="n"/>
      <c r="C49" s="18" t="n"/>
      <c r="D49" s="6" t="n"/>
    </row>
    <row r="50">
      <c r="A50" s="16" t="n"/>
      <c r="B50" s="18" t="n"/>
      <c r="C50" s="18" t="n"/>
      <c r="D50" s="6" t="n"/>
    </row>
    <row r="51">
      <c r="A51" s="16" t="n"/>
      <c r="B51" s="18" t="n"/>
      <c r="C51" s="18" t="n"/>
      <c r="D51" s="6" t="n"/>
    </row>
    <row r="52">
      <c r="A52" s="16" t="n"/>
      <c r="B52" s="18" t="n"/>
      <c r="C52" s="18" t="n"/>
      <c r="D52" s="6" t="n"/>
    </row>
    <row r="53">
      <c r="A53" s="16" t="n"/>
      <c r="B53" s="18" t="n"/>
      <c r="C53" s="18" t="n"/>
      <c r="D53" s="6" t="n"/>
    </row>
    <row r="54">
      <c r="A54" s="16" t="n"/>
      <c r="B54" s="18" t="n"/>
      <c r="C54" s="18" t="n"/>
      <c r="D54" s="6" t="n"/>
    </row>
    <row r="55">
      <c r="A55" s="16" t="n"/>
      <c r="B55" s="18" t="n"/>
      <c r="C55" s="18" t="n"/>
      <c r="D55" s="6" t="n"/>
    </row>
    <row r="56">
      <c r="A56" s="16" t="n"/>
      <c r="B56" s="18" t="n"/>
      <c r="C56" s="18" t="n"/>
      <c r="D56" s="6" t="n"/>
    </row>
    <row r="57">
      <c r="A57" s="16" t="n"/>
      <c r="B57" s="18" t="n"/>
      <c r="C57" s="18" t="n"/>
      <c r="D57" s="6" t="n"/>
    </row>
    <row r="58">
      <c r="A58" s="16" t="n"/>
      <c r="B58" s="18" t="n"/>
      <c r="C58" s="18" t="n"/>
      <c r="D58" s="6" t="n"/>
    </row>
    <row r="59">
      <c r="A59" s="16" t="n"/>
      <c r="B59" s="18" t="n"/>
      <c r="C59" s="18" t="n"/>
      <c r="D59" s="6" t="n"/>
    </row>
    <row r="60">
      <c r="A60" s="16" t="n"/>
      <c r="B60" s="18" t="n"/>
      <c r="C60" s="18" t="n"/>
      <c r="D60" s="6" t="n"/>
    </row>
    <row r="61">
      <c r="A61" s="16" t="n"/>
      <c r="B61" s="18" t="n"/>
      <c r="C61" s="18" t="n"/>
      <c r="D61" s="6" t="n"/>
    </row>
    <row r="62">
      <c r="A62" s="16" t="n"/>
      <c r="B62" s="18" t="n"/>
      <c r="C62" s="18" t="n"/>
      <c r="D62" s="6" t="n"/>
    </row>
    <row r="63">
      <c r="A63" s="16" t="n"/>
      <c r="B63" s="18" t="n"/>
      <c r="C63" s="18" t="n"/>
      <c r="D63" s="6" t="n"/>
    </row>
    <row r="64">
      <c r="A64" s="16" t="n"/>
      <c r="B64" s="18" t="n"/>
      <c r="C64" s="18" t="n"/>
      <c r="D64" s="6" t="n"/>
    </row>
    <row r="65">
      <c r="A65" s="16" t="n"/>
      <c r="B65" s="18" t="n"/>
      <c r="C65" s="18" t="n"/>
      <c r="D65" s="6" t="n"/>
    </row>
    <row r="66">
      <c r="A66" s="16" t="n"/>
      <c r="B66" s="18" t="n"/>
      <c r="C66" s="18" t="n"/>
      <c r="D66" s="6" t="n"/>
    </row>
    <row r="67">
      <c r="A67" s="16" t="n"/>
      <c r="B67" s="18" t="n"/>
      <c r="C67" s="18" t="n"/>
      <c r="D67" s="6" t="n"/>
    </row>
    <row r="68">
      <c r="A68" s="16" t="n"/>
      <c r="B68" s="18" t="n"/>
      <c r="C68" s="18" t="n"/>
      <c r="D68" s="6" t="n"/>
    </row>
    <row r="69">
      <c r="A69" s="16" t="n"/>
      <c r="B69" s="18" t="n"/>
      <c r="C69" s="18" t="n"/>
      <c r="D69" s="6" t="n"/>
    </row>
    <row r="70">
      <c r="A70" s="16" t="n"/>
      <c r="B70" s="18" t="n"/>
      <c r="C70" s="18" t="n"/>
      <c r="D70" s="6" t="n"/>
    </row>
    <row r="71">
      <c r="A71" s="16" t="n"/>
      <c r="B71" s="18" t="n"/>
      <c r="C71" s="18" t="n"/>
      <c r="D71" s="6" t="n"/>
    </row>
    <row r="72">
      <c r="A72" s="16" t="n"/>
      <c r="B72" s="18" t="n"/>
      <c r="C72" s="18" t="n"/>
      <c r="D72" s="6" t="n"/>
    </row>
    <row r="73">
      <c r="A73" s="16" t="n"/>
      <c r="B73" s="18" t="n"/>
      <c r="C73" s="18" t="n"/>
      <c r="D73" s="6" t="n"/>
    </row>
    <row r="74">
      <c r="A74" s="16" t="n"/>
      <c r="B74" s="18" t="n"/>
      <c r="C74" s="18" t="n"/>
      <c r="D74" s="6" t="n"/>
    </row>
    <row r="75">
      <c r="A75" s="16" t="n"/>
      <c r="B75" s="18" t="n"/>
      <c r="C75" s="18" t="n"/>
      <c r="D75" s="6" t="n"/>
    </row>
    <row r="76">
      <c r="A76" s="16" t="n"/>
      <c r="B76" s="18" t="n"/>
      <c r="C76" s="18" t="n"/>
      <c r="D76" s="6" t="n"/>
    </row>
    <row r="77">
      <c r="A77" s="16" t="n"/>
      <c r="B77" s="18" t="n"/>
      <c r="C77" s="18" t="n"/>
      <c r="D77" s="6" t="n"/>
    </row>
    <row r="78">
      <c r="A78" s="16" t="n"/>
      <c r="B78" s="18" t="n"/>
      <c r="C78" s="18" t="n"/>
      <c r="D78" s="6" t="n"/>
    </row>
    <row r="79">
      <c r="A79" s="16" t="n"/>
      <c r="B79" s="18" t="n"/>
      <c r="C79" s="18" t="n"/>
      <c r="D79" s="6" t="n"/>
    </row>
    <row r="80">
      <c r="A80" s="16" t="n"/>
      <c r="B80" s="18" t="n"/>
      <c r="C80" s="18" t="n"/>
      <c r="D80" s="6" t="n"/>
    </row>
    <row r="81">
      <c r="A81" s="16" t="n"/>
      <c r="B81" s="18" t="n"/>
      <c r="C81" s="18" t="n"/>
      <c r="D81" s="6" t="n"/>
    </row>
    <row r="82">
      <c r="A82" s="16" t="n"/>
      <c r="B82" s="18" t="n"/>
      <c r="C82" s="18" t="n"/>
      <c r="D82" s="6" t="n"/>
    </row>
    <row r="83">
      <c r="A83" s="16" t="n"/>
      <c r="B83" s="18" t="n"/>
      <c r="C83" s="18" t="n"/>
      <c r="D83" s="6" t="n"/>
    </row>
    <row r="84">
      <c r="A84" s="16" t="n"/>
      <c r="B84" s="18" t="n"/>
      <c r="C84" s="18" t="n"/>
      <c r="D84" s="6" t="n"/>
    </row>
    <row r="85">
      <c r="A85" s="16" t="n"/>
      <c r="B85" s="18" t="n"/>
      <c r="C85" s="18" t="n"/>
      <c r="D85" s="6" t="n"/>
    </row>
    <row r="86">
      <c r="A86" s="16" t="n"/>
      <c r="B86" s="18" t="n"/>
      <c r="C86" s="18" t="n"/>
      <c r="D86" s="6" t="n"/>
    </row>
    <row r="87">
      <c r="A87" s="16" t="n"/>
      <c r="B87" s="18" t="n"/>
      <c r="C87" s="18" t="n"/>
      <c r="D87" s="6" t="n"/>
    </row>
    <row r="88">
      <c r="A88" s="16" t="n"/>
      <c r="B88" s="18" t="n"/>
      <c r="C88" s="18" t="n"/>
      <c r="D88" s="6" t="n"/>
    </row>
    <row r="89">
      <c r="A89" s="16" t="n"/>
      <c r="B89" s="18" t="n"/>
      <c r="C89" s="18" t="n"/>
      <c r="D89" s="6" t="n"/>
    </row>
    <row r="90">
      <c r="A90" s="16" t="n"/>
      <c r="B90" s="18" t="n"/>
      <c r="C90" s="18" t="n"/>
      <c r="D90" s="6" t="n"/>
    </row>
    <row r="91">
      <c r="A91" s="16" t="n"/>
      <c r="B91" s="18" t="n"/>
      <c r="C91" s="18" t="n"/>
      <c r="D91" s="6" t="n"/>
    </row>
    <row r="92">
      <c r="A92" s="16" t="n"/>
      <c r="B92" s="18" t="n"/>
      <c r="C92" s="18" t="n"/>
      <c r="D92" s="6" t="n"/>
    </row>
    <row r="93">
      <c r="A93" s="16" t="n"/>
      <c r="B93" s="18" t="n"/>
      <c r="C93" s="18" t="n"/>
      <c r="D93" s="6" t="n"/>
    </row>
    <row r="94">
      <c r="A94" s="16" t="n"/>
      <c r="B94" s="18" t="n"/>
      <c r="C94" s="18" t="n"/>
      <c r="D94" s="6" t="n"/>
    </row>
    <row r="95">
      <c r="A95" s="16" t="n"/>
      <c r="B95" s="18" t="n"/>
      <c r="C95" s="18" t="n"/>
      <c r="D95" s="6" t="n"/>
    </row>
    <row r="96">
      <c r="A96" s="16" t="n"/>
      <c r="B96" s="18" t="n"/>
      <c r="C96" s="18" t="n"/>
      <c r="D96" s="6" t="n"/>
    </row>
    <row r="97">
      <c r="A97" s="16" t="n"/>
      <c r="B97" s="18" t="n"/>
      <c r="C97" s="18" t="n"/>
      <c r="D97" s="6" t="n"/>
    </row>
    <row r="98">
      <c r="A98" s="16" t="n"/>
      <c r="B98" s="18" t="n"/>
      <c r="C98" s="18" t="n"/>
      <c r="D98" s="6" t="n"/>
    </row>
    <row r="99">
      <c r="A99" s="16" t="n"/>
      <c r="B99" s="18" t="n"/>
      <c r="C99" s="18" t="n"/>
      <c r="D99" s="6" t="n"/>
    </row>
    <row r="100">
      <c r="A100" s="16" t="n"/>
      <c r="B100" s="18" t="n"/>
      <c r="C100" s="18" t="n"/>
      <c r="D100" s="6" t="n"/>
    </row>
    <row r="101">
      <c r="A101" s="16" t="n"/>
      <c r="B101" s="18" t="n"/>
      <c r="C101" s="18" t="n"/>
      <c r="D101" s="6" t="n"/>
    </row>
    <row r="102">
      <c r="A102" s="16" t="n"/>
      <c r="B102" s="18" t="n"/>
      <c r="C102" s="18" t="n"/>
      <c r="D102" s="6" t="n"/>
    </row>
    <row r="103">
      <c r="A103" s="16" t="n"/>
      <c r="B103" s="18" t="n"/>
      <c r="C103" s="18" t="n"/>
      <c r="D103" s="6" t="n"/>
    </row>
    <row r="104">
      <c r="A104" s="16" t="n"/>
      <c r="B104" s="18" t="n"/>
      <c r="C104" s="18" t="n"/>
      <c r="D104" s="6" t="n"/>
    </row>
    <row r="105">
      <c r="A105" s="16" t="n"/>
      <c r="B105" s="18" t="n"/>
      <c r="C105" s="18" t="n"/>
      <c r="D105" s="6" t="n"/>
    </row>
    <row r="106">
      <c r="A106" s="16" t="n"/>
      <c r="B106" s="18" t="n"/>
      <c r="C106" s="18" t="n"/>
      <c r="D106" s="6" t="n"/>
    </row>
    <row r="107">
      <c r="A107" s="16" t="n"/>
      <c r="B107" s="18" t="n"/>
      <c r="C107" s="18" t="n"/>
      <c r="D107" s="6" t="n"/>
    </row>
    <row r="108">
      <c r="A108" s="16" t="n"/>
      <c r="B108" s="18" t="n"/>
      <c r="C108" s="18" t="n"/>
      <c r="D108" s="6" t="n"/>
    </row>
    <row r="109">
      <c r="A109" s="16" t="n"/>
      <c r="B109" s="18" t="n"/>
      <c r="C109" s="18" t="n"/>
      <c r="D109" s="6" t="n"/>
    </row>
    <row r="110">
      <c r="A110" s="16" t="n"/>
      <c r="B110" s="18" t="n"/>
      <c r="C110" s="18" t="n"/>
      <c r="D110" s="6" t="n"/>
    </row>
    <row r="111">
      <c r="A111" s="16" t="n"/>
      <c r="B111" s="18" t="n"/>
      <c r="C111" s="18" t="n"/>
      <c r="D111" s="6" t="n"/>
    </row>
    <row r="112">
      <c r="A112" s="16" t="n"/>
      <c r="B112" s="18" t="n"/>
      <c r="C112" s="18" t="n"/>
      <c r="D112" s="6" t="n"/>
    </row>
    <row r="113">
      <c r="A113" s="16" t="n"/>
      <c r="B113" s="18" t="n"/>
      <c r="C113" s="18" t="n"/>
      <c r="D113" s="6" t="n"/>
    </row>
    <row r="114">
      <c r="A114" s="16" t="n"/>
      <c r="B114" s="18" t="n"/>
      <c r="C114" s="18" t="n"/>
      <c r="D114" s="6" t="n"/>
    </row>
    <row r="115">
      <c r="A115" s="16" t="n"/>
      <c r="B115" s="18" t="n"/>
      <c r="C115" s="18" t="n"/>
      <c r="D115" s="6" t="n"/>
    </row>
    <row r="116">
      <c r="A116" s="16" t="n"/>
      <c r="B116" s="18" t="n"/>
      <c r="C116" s="18" t="n"/>
      <c r="D116" s="6" t="n"/>
    </row>
    <row r="117">
      <c r="A117" s="16" t="n"/>
      <c r="B117" s="18" t="n"/>
      <c r="C117" s="18" t="n"/>
      <c r="D117" s="6" t="n"/>
    </row>
    <row r="118">
      <c r="A118" s="16" t="n"/>
      <c r="B118" s="18" t="n"/>
      <c r="C118" s="18" t="n"/>
      <c r="D118" s="6" t="n"/>
    </row>
    <row r="119">
      <c r="A119" s="16" t="n"/>
      <c r="B119" s="18" t="n"/>
      <c r="C119" s="18" t="n"/>
      <c r="D119" s="6" t="n"/>
    </row>
    <row r="120">
      <c r="A120" s="16" t="n"/>
      <c r="B120" s="18" t="n"/>
      <c r="C120" s="18" t="n"/>
      <c r="D120" s="6" t="n"/>
    </row>
    <row r="121">
      <c r="A121" s="16" t="n"/>
      <c r="B121" s="18" t="n"/>
      <c r="C121" s="18" t="n"/>
      <c r="D121" s="6" t="n"/>
    </row>
    <row r="122">
      <c r="A122" s="16" t="n"/>
      <c r="B122" s="18" t="n"/>
      <c r="C122" s="18" t="n"/>
      <c r="D122" s="6" t="n"/>
    </row>
    <row r="123">
      <c r="A123" s="16" t="n"/>
      <c r="B123" s="18" t="n"/>
      <c r="C123" s="18" t="n"/>
      <c r="D123" s="6" t="n"/>
    </row>
    <row r="124">
      <c r="A124" s="16" t="n"/>
      <c r="B124" s="18" t="n"/>
      <c r="C124" s="18" t="n"/>
      <c r="D124" s="6" t="n"/>
    </row>
    <row r="125">
      <c r="A125" s="16" t="n"/>
      <c r="B125" s="18" t="n"/>
      <c r="C125" s="18" t="n"/>
      <c r="D125" s="6" t="n"/>
    </row>
    <row r="126">
      <c r="A126" s="16" t="n"/>
      <c r="B126" s="18" t="n"/>
      <c r="C126" s="18" t="n"/>
      <c r="D126" s="6" t="n"/>
    </row>
    <row r="127">
      <c r="A127" s="16" t="n"/>
      <c r="B127" s="18" t="n"/>
      <c r="C127" s="18" t="n"/>
      <c r="D127" s="6" t="n"/>
    </row>
    <row r="128">
      <c r="A128" s="16" t="n"/>
      <c r="B128" s="18" t="n"/>
      <c r="C128" s="18" t="n"/>
      <c r="D128" s="6" t="n"/>
    </row>
    <row r="129">
      <c r="A129" s="16" t="n"/>
      <c r="B129" s="18" t="n"/>
      <c r="C129" s="18" t="n"/>
      <c r="D129" s="6" t="n"/>
    </row>
    <row r="130">
      <c r="A130" s="16" t="n"/>
      <c r="B130" s="18" t="n"/>
      <c r="C130" s="18" t="n"/>
      <c r="D130" s="6" t="n"/>
    </row>
    <row r="131">
      <c r="A131" s="16" t="n"/>
      <c r="B131" s="18" t="n"/>
      <c r="C131" s="18" t="n"/>
      <c r="D131" s="6" t="n"/>
    </row>
    <row r="132">
      <c r="A132" s="16" t="n"/>
      <c r="B132" s="18" t="n"/>
      <c r="C132" s="18" t="n"/>
      <c r="D132" s="6" t="n"/>
    </row>
    <row r="133">
      <c r="A133" s="16" t="n"/>
      <c r="B133" s="18" t="n"/>
      <c r="C133" s="18" t="n"/>
      <c r="D133" s="6" t="n"/>
    </row>
    <row r="134">
      <c r="A134" s="16" t="n"/>
      <c r="B134" s="18" t="n"/>
      <c r="C134" s="18" t="n"/>
      <c r="D134" s="6" t="n"/>
    </row>
    <row r="135">
      <c r="A135" s="16" t="n"/>
      <c r="B135" s="18" t="n"/>
      <c r="C135" s="18" t="n"/>
      <c r="D135" s="6" t="n"/>
    </row>
    <row r="136">
      <c r="A136" s="16" t="n"/>
      <c r="B136" s="18" t="n"/>
      <c r="C136" s="18" t="n"/>
      <c r="D136" s="6" t="n"/>
    </row>
    <row r="137">
      <c r="A137" s="16" t="n"/>
      <c r="B137" s="18" t="n"/>
      <c r="C137" s="18" t="n"/>
      <c r="D137" s="6" t="n"/>
    </row>
    <row r="138">
      <c r="A138" s="16" t="n"/>
      <c r="B138" s="18" t="n"/>
      <c r="C138" s="18" t="n"/>
      <c r="D138" s="6" t="n"/>
    </row>
    <row r="139">
      <c r="A139" s="16" t="n"/>
      <c r="B139" s="18" t="n"/>
      <c r="C139" s="18" t="n"/>
      <c r="D139" s="6" t="n"/>
    </row>
    <row r="140">
      <c r="A140" s="16" t="n"/>
      <c r="B140" s="18" t="n"/>
      <c r="C140" s="18" t="n"/>
      <c r="D140" s="6" t="n"/>
    </row>
    <row r="141">
      <c r="A141" s="16" t="n"/>
      <c r="B141" s="18" t="n"/>
      <c r="C141" s="18" t="n"/>
      <c r="D141" s="6" t="n"/>
    </row>
    <row r="142">
      <c r="A142" s="16" t="n"/>
      <c r="B142" s="18" t="n"/>
      <c r="C142" s="18" t="n"/>
      <c r="D142" s="6" t="n"/>
    </row>
    <row r="143">
      <c r="A143" s="16" t="n"/>
      <c r="B143" s="18" t="n"/>
      <c r="C143" s="18" t="n"/>
      <c r="D143" s="6" t="n"/>
    </row>
    <row r="144">
      <c r="A144" s="16" t="n"/>
      <c r="B144" s="18" t="n"/>
      <c r="C144" s="18" t="n"/>
      <c r="D144" s="6" t="n"/>
    </row>
    <row r="145">
      <c r="A145" s="16" t="n"/>
      <c r="B145" s="18" t="n"/>
      <c r="C145" s="18" t="n"/>
      <c r="D145" s="6" t="n"/>
    </row>
    <row r="146">
      <c r="A146" s="16" t="n"/>
      <c r="B146" s="18" t="n"/>
      <c r="C146" s="18" t="n"/>
      <c r="D146" s="6" t="n"/>
    </row>
    <row r="147">
      <c r="A147" s="16" t="n"/>
      <c r="B147" s="18" t="n"/>
      <c r="C147" s="18" t="n"/>
      <c r="D147" s="6" t="n"/>
    </row>
    <row r="148">
      <c r="A148" s="16" t="n"/>
      <c r="B148" s="18" t="n"/>
      <c r="C148" s="18" t="n"/>
      <c r="D148" s="6" t="n"/>
    </row>
    <row r="149">
      <c r="A149" s="16" t="n"/>
      <c r="B149" s="18" t="n"/>
      <c r="C149" s="18" t="n"/>
      <c r="D149" s="6" t="n"/>
    </row>
    <row r="150">
      <c r="A150" s="16" t="n"/>
      <c r="B150" s="18" t="n"/>
      <c r="C150" s="18" t="n"/>
      <c r="D150" s="6" t="n"/>
    </row>
    <row r="151">
      <c r="A151" s="16" t="n"/>
      <c r="B151" s="18" t="n"/>
      <c r="C151" s="18" t="n"/>
      <c r="D151" s="6" t="n"/>
    </row>
    <row r="152">
      <c r="A152" s="16" t="n"/>
      <c r="B152" s="18" t="n"/>
      <c r="C152" s="18" t="n"/>
      <c r="D152" s="6" t="n"/>
    </row>
    <row r="153">
      <c r="A153" s="16" t="n"/>
      <c r="B153" s="18" t="n"/>
      <c r="C153" s="18" t="n"/>
      <c r="D153" s="6" t="n"/>
    </row>
    <row r="154">
      <c r="A154" s="16" t="n"/>
      <c r="B154" s="18" t="n"/>
      <c r="C154" s="18" t="n"/>
      <c r="D154" s="6" t="n"/>
    </row>
    <row r="155">
      <c r="A155" s="16" t="n"/>
      <c r="B155" s="18" t="n"/>
      <c r="C155" s="18" t="n"/>
      <c r="D155" s="6" t="n"/>
    </row>
    <row r="156">
      <c r="A156" s="16" t="n"/>
      <c r="B156" s="18" t="n"/>
      <c r="C156" s="18" t="n"/>
      <c r="D156" s="6" t="n"/>
    </row>
    <row r="157">
      <c r="A157" s="16" t="n"/>
      <c r="B157" s="18" t="n"/>
      <c r="C157" s="18" t="n"/>
      <c r="D157" s="6" t="n"/>
    </row>
    <row r="158">
      <c r="A158" s="16" t="n"/>
      <c r="B158" s="18" t="n"/>
      <c r="C158" s="18" t="n"/>
      <c r="D158" s="6" t="n"/>
    </row>
    <row r="159">
      <c r="A159" s="16" t="n"/>
      <c r="B159" s="18" t="n"/>
      <c r="C159" s="18" t="n"/>
      <c r="D159" s="6" t="n"/>
    </row>
    <row r="160">
      <c r="A160" s="16" t="n"/>
      <c r="B160" s="18" t="n"/>
      <c r="C160" s="18" t="n"/>
      <c r="D160" s="6" t="n"/>
    </row>
    <row r="161">
      <c r="A161" s="16" t="n"/>
      <c r="B161" s="18" t="n"/>
      <c r="C161" s="18" t="n"/>
      <c r="D161" s="6" t="n"/>
    </row>
    <row r="162">
      <c r="A162" s="16" t="n"/>
      <c r="B162" s="18" t="n"/>
      <c r="C162" s="18" t="n"/>
      <c r="D162" s="6" t="n"/>
    </row>
    <row r="163">
      <c r="A163" s="16" t="n"/>
      <c r="B163" s="18" t="n"/>
      <c r="C163" s="18" t="n"/>
      <c r="D163" s="6" t="n"/>
    </row>
    <row r="164">
      <c r="A164" s="16" t="n"/>
      <c r="B164" s="18" t="n"/>
      <c r="C164" s="18" t="n"/>
      <c r="D164" s="6" t="n"/>
    </row>
    <row r="165">
      <c r="A165" s="16" t="n"/>
      <c r="B165" s="18" t="n"/>
      <c r="C165" s="18" t="n"/>
      <c r="D165" s="6" t="n"/>
    </row>
    <row r="166">
      <c r="A166" s="16" t="n"/>
      <c r="B166" s="18" t="n"/>
      <c r="C166" s="18" t="n"/>
      <c r="D166" s="6" t="n"/>
    </row>
    <row r="167">
      <c r="A167" s="16" t="n"/>
      <c r="B167" s="18" t="n"/>
      <c r="C167" s="18" t="n"/>
      <c r="D167" s="6" t="n"/>
    </row>
    <row r="168">
      <c r="A168" s="16" t="n"/>
      <c r="B168" s="18" t="n"/>
      <c r="C168" s="18" t="n"/>
      <c r="D168" s="6" t="n"/>
    </row>
    <row r="169">
      <c r="A169" s="16" t="n"/>
      <c r="B169" s="18" t="n"/>
      <c r="C169" s="18" t="n"/>
      <c r="D169" s="6" t="n"/>
    </row>
    <row r="170">
      <c r="A170" s="16" t="n"/>
      <c r="B170" s="18" t="n"/>
      <c r="C170" s="18" t="n"/>
      <c r="D170" s="6" t="n"/>
    </row>
    <row r="171">
      <c r="A171" s="16" t="n"/>
      <c r="B171" s="18" t="n"/>
      <c r="C171" s="18" t="n"/>
      <c r="D171" s="6" t="n"/>
    </row>
    <row r="172">
      <c r="A172" s="16" t="n"/>
      <c r="B172" s="18" t="n"/>
      <c r="C172" s="18" t="n"/>
      <c r="D172" s="6" t="n"/>
    </row>
    <row r="173">
      <c r="A173" s="16" t="n"/>
      <c r="B173" s="18" t="n"/>
      <c r="C173" s="18" t="n"/>
      <c r="D173" s="6" t="n"/>
    </row>
    <row r="174">
      <c r="A174" s="16" t="n"/>
      <c r="B174" s="18" t="n"/>
      <c r="C174" s="18" t="n"/>
      <c r="D174" s="6" t="n"/>
    </row>
    <row r="175">
      <c r="A175" s="16" t="n"/>
      <c r="B175" s="18" t="n"/>
      <c r="C175" s="18" t="n"/>
      <c r="D175" s="6" t="n"/>
    </row>
    <row r="176">
      <c r="A176" s="16" t="n"/>
      <c r="B176" s="18" t="n"/>
      <c r="C176" s="18" t="n"/>
      <c r="D176" s="6" t="n"/>
    </row>
    <row r="177">
      <c r="A177" s="16" t="n"/>
      <c r="B177" s="18" t="n"/>
      <c r="C177" s="18" t="n"/>
      <c r="D177" s="6" t="n"/>
    </row>
    <row r="178">
      <c r="A178" s="16" t="n"/>
      <c r="B178" s="18" t="n"/>
      <c r="C178" s="18" t="n"/>
      <c r="D178" s="6" t="n"/>
    </row>
    <row r="179">
      <c r="A179" s="16" t="n"/>
      <c r="B179" s="18" t="n"/>
      <c r="C179" s="18" t="n"/>
      <c r="D179" s="6" t="n"/>
    </row>
    <row r="180">
      <c r="A180" s="16" t="n"/>
      <c r="B180" s="18" t="n"/>
      <c r="C180" s="18" t="n"/>
      <c r="D180" s="6" t="n"/>
    </row>
    <row r="181">
      <c r="A181" s="16" t="n"/>
      <c r="B181" s="18" t="n"/>
      <c r="C181" s="18" t="n"/>
      <c r="D181" s="6" t="n"/>
    </row>
    <row r="182">
      <c r="A182" s="16" t="n"/>
      <c r="B182" s="18" t="n"/>
      <c r="C182" s="18" t="n"/>
      <c r="D182" s="6" t="n"/>
    </row>
    <row r="183">
      <c r="A183" s="16" t="n"/>
      <c r="B183" s="18" t="n"/>
      <c r="C183" s="18" t="n"/>
      <c r="D183" s="6" t="n"/>
    </row>
    <row r="184">
      <c r="A184" s="16" t="n"/>
      <c r="B184" s="18" t="n"/>
      <c r="C184" s="18" t="n"/>
      <c r="D184" s="6" t="n"/>
    </row>
    <row r="185">
      <c r="A185" s="16" t="n"/>
      <c r="B185" s="18" t="n"/>
      <c r="C185" s="18" t="n"/>
      <c r="D185" s="6" t="n"/>
    </row>
    <row r="186">
      <c r="A186" s="16" t="n"/>
      <c r="B186" s="18" t="n"/>
      <c r="C186" s="18" t="n"/>
      <c r="D186" s="6" t="n"/>
    </row>
    <row r="187">
      <c r="A187" s="16" t="n"/>
      <c r="B187" s="18" t="n"/>
      <c r="C187" s="18" t="n"/>
      <c r="D187" s="6" t="n"/>
    </row>
    <row r="188">
      <c r="A188" s="16" t="n"/>
      <c r="B188" s="18" t="n"/>
      <c r="C188" s="18" t="n"/>
      <c r="D188" s="6" t="n"/>
    </row>
    <row r="189">
      <c r="A189" s="16" t="n"/>
      <c r="B189" s="18" t="n"/>
      <c r="C189" s="18" t="n"/>
      <c r="D189" s="6" t="n"/>
    </row>
    <row r="190">
      <c r="A190" s="16" t="n"/>
      <c r="B190" s="18" t="n"/>
      <c r="C190" s="18" t="n"/>
      <c r="D190" s="6" t="n"/>
    </row>
    <row r="191">
      <c r="A191" s="16" t="n"/>
      <c r="B191" s="18" t="n"/>
      <c r="C191" s="18" t="n"/>
      <c r="D191" s="6" t="n"/>
    </row>
    <row r="192">
      <c r="A192" s="16" t="n"/>
      <c r="B192" s="18" t="n"/>
      <c r="C192" s="18" t="n"/>
      <c r="D192" s="6" t="n"/>
    </row>
    <row r="193">
      <c r="A193" s="16" t="n"/>
      <c r="B193" s="18" t="n"/>
      <c r="C193" s="18" t="n"/>
      <c r="D193" s="6" t="n"/>
    </row>
    <row r="194">
      <c r="A194" s="16" t="n"/>
      <c r="B194" s="18" t="n"/>
      <c r="C194" s="18" t="n"/>
      <c r="D194" s="6" t="n"/>
    </row>
  </sheetData>
  <dataValidations count="1">
    <dataValidation sqref="B45:B194" showDropDown="0" showInputMessage="0" showErrorMessage="0" allowBlank="1" type="list">
      <formula1>"Customer payments,Deposits &amp; card sales,Other cash in,Stock &amp; supplies,Payroll,Rent &amp; utilities,Loan repayments,Overheads,Tax payments,Owner draws,One-offs"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2026-10-07T04:03:53Z</dcterms:created>
  <dcterms:modified xsi:type="dcterms:W3CDTF">2026-10-07T04:03:54Z</dcterms:modified>
</cp:coreProperties>
</file>