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Practice" sheetId="2" state="visible" r:id="rId2"/>
    <sheet name="Solutio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&quot;$&quot;#,##0"/>
    <numFmt numFmtId="166" formatCode="0.0%"/>
    <numFmt numFmtId="167" formatCode="&quot;$&quot;#,##0.00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475569"/>
    </font>
  </fonts>
  <fills count="3">
    <fill>
      <patternFill/>
    </fill>
    <fill>
      <patternFill patternType="gray125"/>
    </fill>
    <fill>
      <patternFill patternType="solid">
        <fgColor rgb="00F8FA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166" fontId="0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166" fontId="2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ables/table1.xml><?xml version="1.0" encoding="utf-8"?>
<table xmlns="http://schemas.openxmlformats.org/spreadsheetml/2006/main" id="1" name="Lines" displayName="Lines" ref="A1:I24" headerRowCount="1">
  <autoFilter ref="A1:I24"/>
  <tableColumns count="9">
    <tableColumn id="1" name="Date"/>
    <tableColumn id="2" name="Order"/>
    <tableColumn id="3" name="Channel"/>
    <tableColumn id="4" name="Product"/>
    <tableColumn id="5" name="Qty"/>
    <tableColumn id="6" name="Unit price"/>
    <tableColumn id="7" name="Unit cost"/>
    <tableColumn id="8" name="Revenue"/>
    <tableColumn id="9" name="Cost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Honeycomb Bee Supply: pivot table calculated fields (example data)</t>
        </is>
      </c>
    </row>
    <row r="3">
      <c r="A3" s="2" t="inlineStr">
        <is>
          <t>Example business: Honeycomb Bee Supply is fictional; the spring 2026 orders are made up so every total can be checked.</t>
        </is>
      </c>
    </row>
    <row r="4">
      <c r="A4" s="2" t="inlineStr">
        <is>
          <t>Practice sheet: 23 order lines in an Excel table named Lines. Revenue = Qty x Unit price; Cost = Qty x Unit cost.</t>
        </is>
      </c>
    </row>
    <row r="5">
      <c r="A5" s="2" t="inlineStr">
        <is>
          <t>Build: Insert &gt; PivotTable &gt; New Worksheet. Channel in Rows; Revenue and Cost in Values.</t>
        </is>
      </c>
    </row>
    <row r="6">
      <c r="A6" s="2" t="inlineStr">
        <is>
          <t>Then PivotTable Analyze &gt; Fields, Items &amp; Sets &gt; Calculated Field and add these, one at a time:</t>
        </is>
      </c>
    </row>
    <row r="7">
      <c r="A7" s="2" t="inlineStr">
        <is>
          <t xml:space="preserve">   Gross profit   = Revenue - Cost</t>
        </is>
      </c>
    </row>
    <row r="8">
      <c r="A8" s="2" t="inlineStr">
        <is>
          <t xml:space="preserve">   Margin %       = (Revenue - Cost) / Revenue          (format as %)</t>
        </is>
      </c>
    </row>
    <row r="9">
      <c r="A9" s="2" t="inlineStr">
        <is>
          <t xml:space="preserve">   Bad revenue    = Qty * 'Unit price'                  (this one is wrong on purpose: see the post)</t>
        </is>
      </c>
    </row>
    <row r="10">
      <c r="A10" s="2" t="inlineStr">
        <is>
          <t>Solution sheet: what each calculated field should show, worked out with SUMIFS, plus the wrong answers so you can recognise them.</t>
        </is>
      </c>
    </row>
    <row r="11">
      <c r="A11" s="2" t="inlineStr">
        <is>
          <t xml:space="preserve">   Bonus          = IF(Revenue&gt;1000, Revenue*0.05, 0)   (also wrong on purpose: IF tests the sum, not each line)</t>
        </is>
      </c>
    </row>
    <row r="12">
      <c r="A12" s="2" t="inlineStr">
        <is>
          <t>Calculated item exercise: select a Channel label, then Fields, Items &amp; Sets &gt; Calculated Item, name it Retail, formula = Online + 'Market stall'. Watch the Grand Total.</t>
        </is>
      </c>
    </row>
    <row r="13">
      <c r="A13" s="2" t="inlineStr">
        <is>
          <t>openpyxl can't create real PivotTables, so you build the pivot and the calculated fields yourself.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3" customWidth="1" min="3" max="3"/>
    <col width="18" customWidth="1" min="4" max="4"/>
    <col width="6" customWidth="1" min="5" max="5"/>
    <col width="10" customWidth="1" min="6" max="6"/>
    <col width="10" customWidth="1" min="7" max="7"/>
    <col width="11" customWidth="1" min="8" max="8"/>
    <col width="10" customWidth="1" min="9" max="9"/>
  </cols>
  <sheetData>
    <row r="1">
      <c r="A1" s="3" t="inlineStr">
        <is>
          <t>Date</t>
        </is>
      </c>
      <c r="B1" s="3" t="inlineStr">
        <is>
          <t>Order</t>
        </is>
      </c>
      <c r="C1" s="3" t="inlineStr">
        <is>
          <t>Channel</t>
        </is>
      </c>
      <c r="D1" s="3" t="inlineStr">
        <is>
          <t>Product</t>
        </is>
      </c>
      <c r="E1" s="3" t="inlineStr">
        <is>
          <t>Qty</t>
        </is>
      </c>
      <c r="F1" s="3" t="inlineStr">
        <is>
          <t>Unit price</t>
        </is>
      </c>
      <c r="G1" s="3" t="inlineStr">
        <is>
          <t>Unit cost</t>
        </is>
      </c>
      <c r="H1" s="3" t="inlineStr">
        <is>
          <t>Revenue</t>
        </is>
      </c>
      <c r="I1" s="3" t="inlineStr">
        <is>
          <t>Cost</t>
        </is>
      </c>
    </row>
    <row r="2">
      <c r="A2" s="4" t="n">
        <v>46085</v>
      </c>
      <c r="B2" t="inlineStr">
        <is>
          <t>HB-3001</t>
        </is>
      </c>
      <c r="C2" t="inlineStr">
        <is>
          <t>Online</t>
        </is>
      </c>
      <c r="D2" t="inlineStr">
        <is>
          <t>Hive starter kit</t>
        </is>
      </c>
      <c r="E2" t="n">
        <v>6</v>
      </c>
      <c r="F2" s="5" t="n">
        <v>289</v>
      </c>
      <c r="G2" s="5" t="n">
        <v>171</v>
      </c>
      <c r="H2" s="5">
        <f>E2*F2</f>
        <v/>
      </c>
      <c r="I2" s="5">
        <f>E2*G2</f>
        <v/>
      </c>
    </row>
    <row r="3">
      <c r="A3" s="4" t="n">
        <v>46086</v>
      </c>
      <c r="B3" t="inlineStr">
        <is>
          <t>HB-3002</t>
        </is>
      </c>
      <c r="C3" t="inlineStr">
        <is>
          <t>Wholesale</t>
        </is>
      </c>
      <c r="D3" t="inlineStr">
        <is>
          <t>Frames 10-pack</t>
        </is>
      </c>
      <c r="E3" t="n">
        <v>60</v>
      </c>
      <c r="F3" s="5" t="n">
        <v>25</v>
      </c>
      <c r="G3" s="5" t="n">
        <v>16</v>
      </c>
      <c r="H3" s="5">
        <f>E3*F3</f>
        <v/>
      </c>
      <c r="I3" s="5">
        <f>E3*G3</f>
        <v/>
      </c>
    </row>
    <row r="4">
      <c r="A4" s="4" t="n">
        <v>46090</v>
      </c>
      <c r="B4" t="inlineStr">
        <is>
          <t>HB-3003</t>
        </is>
      </c>
      <c r="C4" t="inlineStr">
        <is>
          <t>Online</t>
        </is>
      </c>
      <c r="D4" t="inlineStr">
        <is>
          <t>Bee suit</t>
        </is>
      </c>
      <c r="E4" t="n">
        <v>5</v>
      </c>
      <c r="F4" s="5" t="n">
        <v>119</v>
      </c>
      <c r="G4" s="5" t="n">
        <v>58</v>
      </c>
      <c r="H4" s="5">
        <f>E4*F4</f>
        <v/>
      </c>
      <c r="I4" s="5">
        <f>E4*G4</f>
        <v/>
      </c>
    </row>
    <row r="5">
      <c r="A5" s="4" t="n">
        <v>46091</v>
      </c>
      <c r="B5" t="inlineStr">
        <is>
          <t>HB-3004</t>
        </is>
      </c>
      <c r="C5" t="inlineStr">
        <is>
          <t>Wholesale</t>
        </is>
      </c>
      <c r="D5" t="inlineStr">
        <is>
          <t>Hive starter kit</t>
        </is>
      </c>
      <c r="E5" t="n">
        <v>10</v>
      </c>
      <c r="F5" s="5" t="n">
        <v>230</v>
      </c>
      <c r="G5" s="5" t="n">
        <v>171</v>
      </c>
      <c r="H5" s="5">
        <f>E5*F5</f>
        <v/>
      </c>
      <c r="I5" s="5">
        <f>E5*G5</f>
        <v/>
      </c>
    </row>
    <row r="6">
      <c r="A6" s="4" t="n">
        <v>46095</v>
      </c>
      <c r="B6" t="inlineStr">
        <is>
          <t>HB-3005</t>
        </is>
      </c>
      <c r="C6" t="inlineStr">
        <is>
          <t>Online</t>
        </is>
      </c>
      <c r="D6" t="inlineStr">
        <is>
          <t>Frames 10-pack</t>
        </is>
      </c>
      <c r="E6" t="n">
        <v>12</v>
      </c>
      <c r="F6" s="5" t="n">
        <v>34</v>
      </c>
      <c r="G6" s="5" t="n">
        <v>16</v>
      </c>
      <c r="H6" s="5">
        <f>E6*F6</f>
        <v/>
      </c>
      <c r="I6" s="5">
        <f>E6*G6</f>
        <v/>
      </c>
    </row>
    <row r="7">
      <c r="A7" s="4" t="n">
        <v>46100</v>
      </c>
      <c r="B7" t="inlineStr">
        <is>
          <t>HB-3006</t>
        </is>
      </c>
      <c r="C7" t="inlineStr">
        <is>
          <t>Market stall</t>
        </is>
      </c>
      <c r="D7" t="inlineStr">
        <is>
          <t>Smoker</t>
        </is>
      </c>
      <c r="E7" t="n">
        <v>8</v>
      </c>
      <c r="F7" s="5" t="n">
        <v>42</v>
      </c>
      <c r="G7" s="5" t="n">
        <v>19</v>
      </c>
      <c r="H7" s="5">
        <f>E7*F7</f>
        <v/>
      </c>
      <c r="I7" s="5">
        <f>E7*G7</f>
        <v/>
      </c>
    </row>
    <row r="8">
      <c r="A8" s="4" t="n">
        <v>46105</v>
      </c>
      <c r="B8" t="inlineStr">
        <is>
          <t>HB-3007</t>
        </is>
      </c>
      <c r="C8" t="inlineStr">
        <is>
          <t>Market stall</t>
        </is>
      </c>
      <c r="D8" t="inlineStr">
        <is>
          <t>Honey jars (24)</t>
        </is>
      </c>
      <c r="E8" t="n">
        <v>10</v>
      </c>
      <c r="F8" s="5" t="n">
        <v>28</v>
      </c>
      <c r="G8" s="5" t="n">
        <v>17</v>
      </c>
      <c r="H8" s="5">
        <f>E8*F8</f>
        <v/>
      </c>
      <c r="I8" s="5">
        <f>E8*G8</f>
        <v/>
      </c>
    </row>
    <row r="9">
      <c r="A9" s="4" t="n">
        <v>46118</v>
      </c>
      <c r="B9" t="inlineStr">
        <is>
          <t>HB-3008</t>
        </is>
      </c>
      <c r="C9" t="inlineStr">
        <is>
          <t>Market stall</t>
        </is>
      </c>
      <c r="D9" t="inlineStr">
        <is>
          <t>Frames 10-pack</t>
        </is>
      </c>
      <c r="E9" t="n">
        <v>15</v>
      </c>
      <c r="F9" s="5" t="n">
        <v>34</v>
      </c>
      <c r="G9" s="5" t="n">
        <v>16</v>
      </c>
      <c r="H9" s="5">
        <f>E9*F9</f>
        <v/>
      </c>
      <c r="I9" s="5">
        <f>E9*G9</f>
        <v/>
      </c>
    </row>
    <row r="10">
      <c r="A10" s="4" t="n">
        <v>46123</v>
      </c>
      <c r="B10" t="inlineStr">
        <is>
          <t>HB-3009</t>
        </is>
      </c>
      <c r="C10" t="inlineStr">
        <is>
          <t>Market stall</t>
        </is>
      </c>
      <c r="D10" t="inlineStr">
        <is>
          <t>Honey jars (24)</t>
        </is>
      </c>
      <c r="E10" t="n">
        <v>14</v>
      </c>
      <c r="F10" s="5" t="n">
        <v>28</v>
      </c>
      <c r="G10" s="5" t="n">
        <v>17</v>
      </c>
      <c r="H10" s="5">
        <f>E10*F10</f>
        <v/>
      </c>
      <c r="I10" s="5">
        <f>E10*G10</f>
        <v/>
      </c>
    </row>
    <row r="11">
      <c r="A11" s="4" t="n">
        <v>46127</v>
      </c>
      <c r="B11" t="inlineStr">
        <is>
          <t>HB-3010</t>
        </is>
      </c>
      <c r="C11" t="inlineStr">
        <is>
          <t>Online</t>
        </is>
      </c>
      <c r="D11" t="inlineStr">
        <is>
          <t>Hive starter kit</t>
        </is>
      </c>
      <c r="E11" t="n">
        <v>9</v>
      </c>
      <c r="F11" s="5" t="n">
        <v>289</v>
      </c>
      <c r="G11" s="5" t="n">
        <v>171</v>
      </c>
      <c r="H11" s="5">
        <f>E11*F11</f>
        <v/>
      </c>
      <c r="I11" s="5">
        <f>E11*G11</f>
        <v/>
      </c>
    </row>
    <row r="12">
      <c r="A12" s="4" t="n">
        <v>46128</v>
      </c>
      <c r="B12" t="inlineStr">
        <is>
          <t>HB-3011</t>
        </is>
      </c>
      <c r="C12" t="inlineStr">
        <is>
          <t>Market stall</t>
        </is>
      </c>
      <c r="D12" t="inlineStr">
        <is>
          <t>Bee suit</t>
        </is>
      </c>
      <c r="E12" t="n">
        <v>3</v>
      </c>
      <c r="F12" s="5" t="n">
        <v>119</v>
      </c>
      <c r="G12" s="5" t="n">
        <v>58</v>
      </c>
      <c r="H12" s="5">
        <f>E12*F12</f>
        <v/>
      </c>
      <c r="I12" s="5">
        <f>E12*G12</f>
        <v/>
      </c>
    </row>
    <row r="13">
      <c r="A13" s="4" t="n">
        <v>46132</v>
      </c>
      <c r="B13" t="inlineStr">
        <is>
          <t>HB-3012</t>
        </is>
      </c>
      <c r="C13" t="inlineStr">
        <is>
          <t>Online</t>
        </is>
      </c>
      <c r="D13" t="inlineStr">
        <is>
          <t>Smoker</t>
        </is>
      </c>
      <c r="E13" t="n">
        <v>7</v>
      </c>
      <c r="F13" s="5" t="n">
        <v>42</v>
      </c>
      <c r="G13" s="5" t="n">
        <v>19</v>
      </c>
      <c r="H13" s="5">
        <f>E13*F13</f>
        <v/>
      </c>
      <c r="I13" s="5">
        <f>E13*G13</f>
        <v/>
      </c>
    </row>
    <row r="14">
      <c r="A14" s="4" t="n">
        <v>46133</v>
      </c>
      <c r="B14" t="inlineStr">
        <is>
          <t>HB-3013</t>
        </is>
      </c>
      <c r="C14" t="inlineStr">
        <is>
          <t>Wholesale</t>
        </is>
      </c>
      <c r="D14" t="inlineStr">
        <is>
          <t>Honey jars (24)</t>
        </is>
      </c>
      <c r="E14" t="n">
        <v>80</v>
      </c>
      <c r="F14" s="5" t="n">
        <v>21</v>
      </c>
      <c r="G14" s="5" t="n">
        <v>17</v>
      </c>
      <c r="H14" s="5">
        <f>E14*F14</f>
        <v/>
      </c>
      <c r="I14" s="5">
        <f>E14*G14</f>
        <v/>
      </c>
    </row>
    <row r="15">
      <c r="A15" s="4" t="n">
        <v>46137</v>
      </c>
      <c r="B15" t="inlineStr">
        <is>
          <t>HB-3014</t>
        </is>
      </c>
      <c r="C15" t="inlineStr">
        <is>
          <t>Online</t>
        </is>
      </c>
      <c r="D15" t="inlineStr">
        <is>
          <t>Bee suit</t>
        </is>
      </c>
      <c r="E15" t="n">
        <v>6</v>
      </c>
      <c r="F15" s="5" t="n">
        <v>119</v>
      </c>
      <c r="G15" s="5" t="n">
        <v>58</v>
      </c>
      <c r="H15" s="5">
        <f>E15*F15</f>
        <v/>
      </c>
      <c r="I15" s="5">
        <f>E15*G15</f>
        <v/>
      </c>
    </row>
    <row r="16">
      <c r="A16" s="4" t="n">
        <v>46138</v>
      </c>
      <c r="B16" t="inlineStr">
        <is>
          <t>HB-3015</t>
        </is>
      </c>
      <c r="C16" t="inlineStr">
        <is>
          <t>Wholesale</t>
        </is>
      </c>
      <c r="D16" t="inlineStr">
        <is>
          <t>Smoker</t>
        </is>
      </c>
      <c r="E16" t="n">
        <v>24</v>
      </c>
      <c r="F16" s="5" t="n">
        <v>30</v>
      </c>
      <c r="G16" s="5" t="n">
        <v>19</v>
      </c>
      <c r="H16" s="5">
        <f>E16*F16</f>
        <v/>
      </c>
      <c r="I16" s="5">
        <f>E16*G16</f>
        <v/>
      </c>
    </row>
    <row r="17">
      <c r="A17" s="4" t="n">
        <v>46149</v>
      </c>
      <c r="B17" t="inlineStr">
        <is>
          <t>HB-3016</t>
        </is>
      </c>
      <c r="C17" t="inlineStr">
        <is>
          <t>Online</t>
        </is>
      </c>
      <c r="D17" t="inlineStr">
        <is>
          <t>Hive starter kit</t>
        </is>
      </c>
      <c r="E17" t="n">
        <v>7</v>
      </c>
      <c r="F17" s="5" t="n">
        <v>289</v>
      </c>
      <c r="G17" s="5" t="n">
        <v>171</v>
      </c>
      <c r="H17" s="5">
        <f>E17*F17</f>
        <v/>
      </c>
      <c r="I17" s="5">
        <f>E17*G17</f>
        <v/>
      </c>
    </row>
    <row r="18">
      <c r="A18" s="4" t="n">
        <v>46150</v>
      </c>
      <c r="B18" t="inlineStr">
        <is>
          <t>HB-3017</t>
        </is>
      </c>
      <c r="C18" t="inlineStr">
        <is>
          <t>Wholesale</t>
        </is>
      </c>
      <c r="D18" t="inlineStr">
        <is>
          <t>Frames 10-pack</t>
        </is>
      </c>
      <c r="E18" t="n">
        <v>90</v>
      </c>
      <c r="F18" s="5" t="n">
        <v>25</v>
      </c>
      <c r="G18" s="5" t="n">
        <v>16</v>
      </c>
      <c r="H18" s="5">
        <f>E18*F18</f>
        <v/>
      </c>
      <c r="I18" s="5">
        <f>E18*G18</f>
        <v/>
      </c>
    </row>
    <row r="19">
      <c r="A19" s="4" t="n">
        <v>46154</v>
      </c>
      <c r="B19" t="inlineStr">
        <is>
          <t>HB-3018</t>
        </is>
      </c>
      <c r="C19" t="inlineStr">
        <is>
          <t>Online</t>
        </is>
      </c>
      <c r="D19" t="inlineStr">
        <is>
          <t>Frames 10-pack</t>
        </is>
      </c>
      <c r="E19" t="n">
        <v>20</v>
      </c>
      <c r="F19" s="5" t="n">
        <v>34</v>
      </c>
      <c r="G19" s="5" t="n">
        <v>16</v>
      </c>
      <c r="H19" s="5">
        <f>E19*F19</f>
        <v/>
      </c>
      <c r="I19" s="5">
        <f>E19*G19</f>
        <v/>
      </c>
    </row>
    <row r="20">
      <c r="A20" s="4" t="n">
        <v>46155</v>
      </c>
      <c r="B20" t="inlineStr">
        <is>
          <t>HB-3019</t>
        </is>
      </c>
      <c r="C20" t="inlineStr">
        <is>
          <t>Wholesale</t>
        </is>
      </c>
      <c r="D20" t="inlineStr">
        <is>
          <t>Hive starter kit</t>
        </is>
      </c>
      <c r="E20" t="n">
        <v>8</v>
      </c>
      <c r="F20" s="5" t="n">
        <v>230</v>
      </c>
      <c r="G20" s="5" t="n">
        <v>171</v>
      </c>
      <c r="H20" s="5">
        <f>E20*F20</f>
        <v/>
      </c>
      <c r="I20" s="5">
        <f>E20*G20</f>
        <v/>
      </c>
    </row>
    <row r="21">
      <c r="A21" s="4" t="n">
        <v>46159</v>
      </c>
      <c r="B21" t="inlineStr">
        <is>
          <t>HB-3020</t>
        </is>
      </c>
      <c r="C21" t="inlineStr">
        <is>
          <t>Online</t>
        </is>
      </c>
      <c r="D21" t="inlineStr">
        <is>
          <t>Honey jars (24)</t>
        </is>
      </c>
      <c r="E21" t="n">
        <v>6</v>
      </c>
      <c r="F21" s="5" t="n">
        <v>28</v>
      </c>
      <c r="G21" s="5" t="n">
        <v>17</v>
      </c>
      <c r="H21" s="5">
        <f>E21*F21</f>
        <v/>
      </c>
      <c r="I21" s="5">
        <f>E21*G21</f>
        <v/>
      </c>
    </row>
    <row r="22">
      <c r="A22" s="4" t="n">
        <v>46160</v>
      </c>
      <c r="B22" t="inlineStr">
        <is>
          <t>HB-3021</t>
        </is>
      </c>
      <c r="C22" t="inlineStr">
        <is>
          <t>Wholesale</t>
        </is>
      </c>
      <c r="D22" t="inlineStr">
        <is>
          <t>Honey jars (24)</t>
        </is>
      </c>
      <c r="E22" t="n">
        <v>60</v>
      </c>
      <c r="F22" s="5" t="n">
        <v>21</v>
      </c>
      <c r="G22" s="5" t="n">
        <v>17</v>
      </c>
      <c r="H22" s="5">
        <f>E22*F22</f>
        <v/>
      </c>
      <c r="I22" s="5">
        <f>E22*G22</f>
        <v/>
      </c>
    </row>
    <row r="23">
      <c r="A23" s="4" t="n">
        <v>46164</v>
      </c>
      <c r="B23" t="inlineStr">
        <is>
          <t>HB-3022</t>
        </is>
      </c>
      <c r="C23" t="inlineStr">
        <is>
          <t>Market stall</t>
        </is>
      </c>
      <c r="D23" t="inlineStr">
        <is>
          <t>Smoker</t>
        </is>
      </c>
      <c r="E23" t="n">
        <v>6</v>
      </c>
      <c r="F23" s="5" t="n">
        <v>42</v>
      </c>
      <c r="G23" s="5" t="n">
        <v>19</v>
      </c>
      <c r="H23" s="5">
        <f>E23*F23</f>
        <v/>
      </c>
      <c r="I23" s="5">
        <f>E23*G23</f>
        <v/>
      </c>
    </row>
    <row r="24">
      <c r="A24" s="4" t="n">
        <v>46169</v>
      </c>
      <c r="B24" t="inlineStr">
        <is>
          <t>HB-3023</t>
        </is>
      </c>
      <c r="C24" t="inlineStr">
        <is>
          <t>Market stall</t>
        </is>
      </c>
      <c r="D24" t="inlineStr">
        <is>
          <t>Bee suit</t>
        </is>
      </c>
      <c r="E24" t="n">
        <v>4</v>
      </c>
      <c r="F24" s="5" t="n">
        <v>119</v>
      </c>
      <c r="G24" s="5" t="n">
        <v>58</v>
      </c>
      <c r="H24" s="5">
        <f>E24*F24</f>
        <v/>
      </c>
      <c r="I24" s="5">
        <f>E24*G24</f>
        <v/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selection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30" customWidth="1" min="4" max="4"/>
    <col width="16" customWidth="1" min="5" max="5"/>
    <col width="30" customWidth="1" min="6" max="6"/>
  </cols>
  <sheetData>
    <row r="1">
      <c r="A1" s="1" t="inlineStr">
        <is>
          <t>A. Channel in Rows, with calculated fields</t>
        </is>
      </c>
    </row>
    <row r="2">
      <c r="A2" s="6" t="inlineStr">
        <is>
          <t>A calculated field works on the SUMS for each row of the pivot, never line by line. Margin % = (sum of Revenue - sum of Cost) / sum of Revenue.</t>
        </is>
      </c>
    </row>
    <row r="4">
      <c r="A4" s="3" t="inlineStr">
        <is>
          <t>Channel</t>
        </is>
      </c>
      <c r="B4" s="3" t="inlineStr">
        <is>
          <t>Sum of Revenue</t>
        </is>
      </c>
      <c r="C4" s="3" t="inlineStr">
        <is>
          <t>Sum of Cost</t>
        </is>
      </c>
      <c r="D4" s="3" t="inlineStr">
        <is>
          <t>Gross profit</t>
        </is>
      </c>
      <c r="E4" s="3" t="inlineStr">
        <is>
          <t>Margin %</t>
        </is>
      </c>
      <c r="F4" s="3" t="inlineStr">
        <is>
          <t>Average of line margins (wrong)</t>
        </is>
      </c>
    </row>
    <row r="5">
      <c r="A5" t="inlineStr">
        <is>
          <t>Market stall</t>
        </is>
      </c>
      <c r="B5" s="5">
        <f>SUMIFS(Practice!$H$2:$H$24,Practice!$C$2:$C$24,$A5)</f>
        <v/>
      </c>
      <c r="C5" s="5">
        <f>SUMIFS(Practice!$I$2:$I$24,Practice!$C$2:$C$24,$A5)</f>
        <v/>
      </c>
      <c r="D5" s="5">
        <f>B5-C5</f>
        <v/>
      </c>
      <c r="E5" s="7">
        <f>D5/B5</f>
        <v/>
      </c>
      <c r="F5" s="7">
        <f>SUMPRODUCT((Practice!$C$2:$C$24=$A5)*((Practice!$F$2:$F$24-Practice!$G$2:$G$24)/Practice!$F$2:$F$24))/COUNTIFS(Practice!$C$2:$C$24,$A5)</f>
        <v/>
      </c>
    </row>
    <row r="6">
      <c r="A6" t="inlineStr">
        <is>
          <t>Online</t>
        </is>
      </c>
      <c r="B6" s="5">
        <f>SUMIFS(Practice!$H$2:$H$24,Practice!$C$2:$C$24,$A6)</f>
        <v/>
      </c>
      <c r="C6" s="5">
        <f>SUMIFS(Practice!$I$2:$I$24,Practice!$C$2:$C$24,$A6)</f>
        <v/>
      </c>
      <c r="D6" s="5">
        <f>B6-C6</f>
        <v/>
      </c>
      <c r="E6" s="7">
        <f>D6/B6</f>
        <v/>
      </c>
      <c r="F6" s="7">
        <f>SUMPRODUCT((Practice!$C$2:$C$24=$A6)*((Practice!$F$2:$F$24-Practice!$G$2:$G$24)/Practice!$F$2:$F$24))/COUNTIFS(Practice!$C$2:$C$24,$A6)</f>
        <v/>
      </c>
    </row>
    <row r="7">
      <c r="A7" t="inlineStr">
        <is>
          <t>Wholesale</t>
        </is>
      </c>
      <c r="B7" s="5">
        <f>SUMIFS(Practice!$H$2:$H$24,Practice!$C$2:$C$24,$A7)</f>
        <v/>
      </c>
      <c r="C7" s="5">
        <f>SUMIFS(Practice!$I$2:$I$24,Practice!$C$2:$C$24,$A7)</f>
        <v/>
      </c>
      <c r="D7" s="5">
        <f>B7-C7</f>
        <v/>
      </c>
      <c r="E7" s="7">
        <f>D7/B7</f>
        <v/>
      </c>
      <c r="F7" s="7">
        <f>SUMPRODUCT((Practice!$C$2:$C$24=$A7)*((Practice!$F$2:$F$24-Practice!$G$2:$G$24)/Practice!$F$2:$F$24))/COUNTIFS(Practice!$C$2:$C$24,$A7)</f>
        <v/>
      </c>
    </row>
    <row r="8">
      <c r="A8" s="8" t="inlineStr">
        <is>
          <t>Grand Total</t>
        </is>
      </c>
      <c r="B8" s="9">
        <f>SUM(B5:B7)</f>
        <v/>
      </c>
      <c r="C8" s="9">
        <f>SUM(C5:C7)</f>
        <v/>
      </c>
      <c r="D8" s="9">
        <f>SUM(D5:D7)</f>
        <v/>
      </c>
      <c r="E8" s="10">
        <f>D8/B8</f>
        <v/>
      </c>
      <c r="F8" s="7">
        <f>SUMPRODUCT((Practice!$F$2:$F$24-Practice!$G$2:$G$24)/Practice!$F$2:$F$24)/COUNT(Practice!$F$2:$F$24)</f>
        <v/>
      </c>
    </row>
    <row r="9">
      <c r="A9" s="6" t="inlineStr">
        <is>
          <t>Column F is what you get from a margin column in the source data set to Average: every line counts the same, whatever its size.</t>
        </is>
      </c>
    </row>
    <row r="12">
      <c r="A12" s="1" t="inlineStr">
        <is>
          <t>B. The Qty x Unit price trap</t>
        </is>
      </c>
    </row>
    <row r="13">
      <c r="A13" s="6" t="inlineStr">
        <is>
          <t>Calculated field Qty * 'Unit price' multiplies SUM(Qty) by SUM(Unit price). The right revenue is the sum of each line's Qty x Unit price.</t>
        </is>
      </c>
    </row>
    <row r="15">
      <c r="A15" s="3" t="inlineStr">
        <is>
          <t>Channel</t>
        </is>
      </c>
      <c r="B15" s="3" t="inlineStr">
        <is>
          <t>Sum of Qty</t>
        </is>
      </c>
      <c r="C15" s="3" t="inlineStr">
        <is>
          <t>Sum of Unit price</t>
        </is>
      </c>
      <c r="D15" s="3" t="inlineStr">
        <is>
          <t>Calc field Qty*'Unit price' (wrong)</t>
        </is>
      </c>
      <c r="E15" s="3" t="inlineStr">
        <is>
          <t>Real revenue</t>
        </is>
      </c>
    </row>
    <row r="16">
      <c r="A16" t="inlineStr">
        <is>
          <t>Market stall</t>
        </is>
      </c>
      <c r="B16">
        <f>SUMIFS(Practice!$E$2:$E$24,Practice!$C$2:$C$24,$A16)</f>
        <v/>
      </c>
      <c r="C16" s="5">
        <f>SUMIFS(Practice!$F$2:$F$24,Practice!$C$2:$C$24,$A16)</f>
        <v/>
      </c>
      <c r="D16" s="5">
        <f>B16*C16</f>
        <v/>
      </c>
      <c r="E16" s="5">
        <f>SUMPRODUCT((Practice!$C$2:$C$24=$A16)*Practice!$E$2:$E$24*Practice!$F$2:$F$24)</f>
        <v/>
      </c>
    </row>
    <row r="17">
      <c r="A17" t="inlineStr">
        <is>
          <t>Online</t>
        </is>
      </c>
      <c r="B17">
        <f>SUMIFS(Practice!$E$2:$E$24,Practice!$C$2:$C$24,$A17)</f>
        <v/>
      </c>
      <c r="C17" s="5">
        <f>SUMIFS(Practice!$F$2:$F$24,Practice!$C$2:$C$24,$A17)</f>
        <v/>
      </c>
      <c r="D17" s="5">
        <f>B17*C17</f>
        <v/>
      </c>
      <c r="E17" s="5">
        <f>SUMPRODUCT((Practice!$C$2:$C$24=$A17)*Practice!$E$2:$E$24*Practice!$F$2:$F$24)</f>
        <v/>
      </c>
    </row>
    <row r="18">
      <c r="A18" t="inlineStr">
        <is>
          <t>Wholesale</t>
        </is>
      </c>
      <c r="B18">
        <f>SUMIFS(Practice!$E$2:$E$24,Practice!$C$2:$C$24,$A18)</f>
        <v/>
      </c>
      <c r="C18" s="5">
        <f>SUMIFS(Practice!$F$2:$F$24,Practice!$C$2:$C$24,$A18)</f>
        <v/>
      </c>
      <c r="D18" s="5">
        <f>B18*C18</f>
        <v/>
      </c>
      <c r="E18" s="5">
        <f>SUMPRODUCT((Practice!$C$2:$C$24=$A18)*Practice!$E$2:$E$24*Practice!$F$2:$F$24)</f>
        <v/>
      </c>
    </row>
    <row r="19">
      <c r="A19" s="8" t="inlineStr">
        <is>
          <t>Grand Total</t>
        </is>
      </c>
      <c r="B19">
        <f>SUM(B16:B18)</f>
        <v/>
      </c>
      <c r="C19" s="5">
        <f>SUM(C16:C18)</f>
        <v/>
      </c>
      <c r="D19" s="5">
        <f>B19*C19</f>
        <v/>
      </c>
      <c r="E19" s="5">
        <f>SUMPRODUCT(Practice!$E$2:$E$24,Practice!$F$2:$F$24)</f>
        <v/>
      </c>
    </row>
    <row r="23">
      <c r="A23" s="1" t="inlineStr">
        <is>
          <t>C. Calculated item Retail = Online + 'Market stall' (in the Channel field)</t>
        </is>
      </c>
    </row>
    <row r="24">
      <c r="A24" s="6" t="inlineStr">
        <is>
          <t>The new item is added as another row, so the Grand Total counts Online and Market stall twice.</t>
        </is>
      </c>
    </row>
    <row r="26">
      <c r="A26" s="3" t="inlineStr">
        <is>
          <t>Channel</t>
        </is>
      </c>
      <c r="B26" s="3" t="inlineStr">
        <is>
          <t>Sum of Revenue</t>
        </is>
      </c>
    </row>
    <row r="27">
      <c r="A27" t="inlineStr">
        <is>
          <t>Market stall</t>
        </is>
      </c>
      <c r="B27" s="5">
        <f>B5</f>
        <v/>
      </c>
    </row>
    <row r="28">
      <c r="A28" t="inlineStr">
        <is>
          <t>Online</t>
        </is>
      </c>
      <c r="B28" s="5">
        <f>B6</f>
        <v/>
      </c>
    </row>
    <row r="29">
      <c r="A29" t="inlineStr">
        <is>
          <t>Wholesale</t>
        </is>
      </c>
      <c r="B29" s="5">
        <f>B7</f>
        <v/>
      </c>
    </row>
    <row r="30">
      <c r="A30" t="inlineStr">
        <is>
          <t>Retail (calculated item)</t>
        </is>
      </c>
      <c r="B30" s="5">
        <f>B27+B28</f>
        <v/>
      </c>
    </row>
    <row r="31">
      <c r="A31" s="8" t="inlineStr">
        <is>
          <t>Grand Total (double-counted)</t>
        </is>
      </c>
      <c r="B31" s="5">
        <f>SUM(B27:B30)</f>
        <v/>
      </c>
    </row>
    <row r="32">
      <c r="A32" t="inlineStr">
        <is>
          <t>Real total revenue</t>
        </is>
      </c>
      <c r="B32" s="5">
        <f>B8</f>
        <v/>
      </c>
    </row>
    <row r="35">
      <c r="A35" s="1" t="inlineStr">
        <is>
          <t>D. The IF trap: Bonus = IF(Revenue&gt;1000, Revenue*5%, 0)</t>
        </is>
      </c>
    </row>
    <row r="36">
      <c r="A36" s="6" t="inlineStr">
        <is>
          <t>As a calculated field, IF tests each channel's SUM of Revenue. The rule was meant for single order lines over $1,000.</t>
        </is>
      </c>
    </row>
    <row r="38">
      <c r="A38" s="3" t="inlineStr">
        <is>
          <t>Channel</t>
        </is>
      </c>
      <c r="B38" s="3" t="inlineStr">
        <is>
          <t>Calc field result (tests the sum)</t>
        </is>
      </c>
      <c r="C38" s="3" t="inlineStr">
        <is>
          <t>Per-line rule (correct)</t>
        </is>
      </c>
    </row>
    <row r="39">
      <c r="A39" t="inlineStr">
        <is>
          <t>Market stall</t>
        </is>
      </c>
      <c r="B39" s="11">
        <f>IF(B5&gt;1000,B5*0.05,0)</f>
        <v/>
      </c>
      <c r="C39" s="11">
        <f>SUMIFS(Practice!$H$2:$H$24,Practice!$C$2:$C$24,$A39,Practice!$H$2:$H$24,"&gt;1000")*0.05</f>
        <v/>
      </c>
    </row>
    <row r="40">
      <c r="A40" t="inlineStr">
        <is>
          <t>Online</t>
        </is>
      </c>
      <c r="B40" s="11">
        <f>IF(B6&gt;1000,B6*0.05,0)</f>
        <v/>
      </c>
      <c r="C40" s="11">
        <f>SUMIFS(Practice!$H$2:$H$24,Practice!$C$2:$C$24,$A40,Practice!$H$2:$H$24,"&gt;1000")*0.05</f>
        <v/>
      </c>
    </row>
    <row r="41">
      <c r="A41" t="inlineStr">
        <is>
          <t>Wholesale</t>
        </is>
      </c>
      <c r="B41" s="11">
        <f>IF(B7&gt;1000,B7*0.05,0)</f>
        <v/>
      </c>
      <c r="C41" s="11">
        <f>SUMIFS(Practice!$H$2:$H$24,Practice!$C$2:$C$24,$A41,Practice!$H$2:$H$24,"&gt;1000")*0.05</f>
        <v/>
      </c>
    </row>
    <row r="42">
      <c r="A42" s="8" t="inlineStr">
        <is>
          <t>Grand Total</t>
        </is>
      </c>
      <c r="B42" s="11">
        <f>IF(B8&gt;1000,B8*0.05,0)</f>
        <v/>
      </c>
      <c r="C42" s="11">
        <f>SUM(C39:C41)</f>
        <v/>
      </c>
    </row>
    <row r="43">
      <c r="A43" s="6" t="inlineStr">
        <is>
          <t>Note the calc field's Grand Total is IF applied to $23,370, not the sum of the rows above 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2026-10-07T15:25:33Z</dcterms:created>
  <dcterms:modified xsi:type="dcterms:W3CDTF">2026-10-07T15:25:33Z</dcterms:modified>
</cp:coreProperties>
</file>