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Example rent roll" sheetId="2" state="visible" r:id="rId2"/>
    <sheet name="Example summary" sheetId="3" state="visible" r:id="rId3"/>
    <sheet name="Your rent roll" sheetId="4" state="visible" r:id="rId4"/>
    <sheet name="Your 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d, yyyy"/>
    <numFmt numFmtId="166" formatCode="&quot;$&quot;#,##0;[Red]-&quot;$&quot;#,##0"/>
    <numFmt numFmtId="167" formatCode="0.0%"/>
    <numFmt numFmtId="168" formatCode="mmm yyyy"/>
  </numFmts>
  <fonts count="5">
    <font>
      <name val="Calibri"/>
      <family val="2"/>
      <color theme="1"/>
      <sz val="11"/>
      <scheme val="minor"/>
    </font>
    <font>
      <name val="Calibri"/>
      <b val="1"/>
      <color rgb="000C1222"/>
      <sz val="16"/>
    </font>
    <font>
      <name val="Calibri"/>
      <b val="1"/>
      <color rgb="000C1222"/>
    </font>
    <font>
      <name val="Calibri"/>
      <i val="1"/>
      <color rgb="00475569"/>
    </font>
    <font>
      <name val="Calibri"/>
      <b val="1"/>
      <color rgb="00334155"/>
    </font>
  </fonts>
  <fills count="5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F1F5F9"/>
      </patternFill>
    </fill>
    <fill>
      <patternFill patternType="solid">
        <fgColor rgb="00F8FAFC"/>
      </patternFill>
    </fill>
  </fills>
  <borders count="3">
    <border>
      <left/>
      <right/>
      <top/>
      <bottom/>
      <diagonal/>
    </border>
    <border>
      <bottom style="thin">
        <color rgb="00CBD5E1"/>
      </bottom>
    </border>
    <border>
      <top style="medium">
        <color rgb="0094A3B8"/>
      </top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165" fontId="0" fillId="2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vertical="center" wrapText="1"/>
    </xf>
    <xf numFmtId="3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6" fontId="0" fillId="4" borderId="0" pivotButton="0" quotePrefix="0" xfId="0"/>
    <xf numFmtId="0" fontId="0" fillId="4" borderId="0" pivotButton="0" quotePrefix="0" xfId="0"/>
    <xf numFmtId="0" fontId="2" fillId="0" borderId="1" pivotButton="0" quotePrefix="0" xfId="0"/>
    <xf numFmtId="0" fontId="0" fillId="0" borderId="1" pivotButton="0" quotePrefix="0" xfId="0"/>
    <xf numFmtId="3" fontId="0" fillId="4" borderId="0" pivotButton="0" quotePrefix="0" xfId="0"/>
    <xf numFmtId="168" fontId="0" fillId="0" borderId="0" pivotButton="0" quotePrefix="0" xfId="0"/>
    <xf numFmtId="0" fontId="0" fillId="2" borderId="0" pivotButton="0" quotePrefix="0" xfId="0"/>
    <xf numFmtId="167" fontId="0" fillId="4" borderId="0" pivotButton="0" quotePrefix="0" xfId="0"/>
    <xf numFmtId="166" fontId="2" fillId="4" borderId="0" pivotButton="0" quotePrefix="0" xfId="0"/>
    <xf numFmtId="0" fontId="2" fillId="0" borderId="2" pivotButton="0" quotePrefix="0" xfId="0"/>
    <xf numFmtId="166" fontId="2" fillId="0" borderId="2" pivotButton="0" quotePrefix="0" xfId="0"/>
    <xf numFmtId="167" fontId="2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Rent roll template: how to use it</t>
        </is>
      </c>
    </row>
    <row r="3">
      <c r="A3" s="2" t="inlineStr">
        <is>
          <t>This workbook has an example (a fictional 16-unit building, Harbor Lane Apartments) and a blank copy with the same formulas.</t>
        </is>
      </c>
    </row>
    <row r="4">
      <c r="A4" s="2" t="inlineStr">
        <is>
          <t>It opens in Excel, Google Sheets and Numbers. There are no macros and no links to other files.</t>
        </is>
      </c>
    </row>
    <row r="5">
      <c r="A5" s="2" t="inlineStr">
        <is>
          <t>Steps</t>
        </is>
      </c>
    </row>
    <row r="6">
      <c r="A6" s="2" t="inlineStr">
        <is>
          <t>1. Go to 'Your rent roll'. Type the as-of date in B2 (usually the 1st of the month).</t>
        </is>
      </c>
    </row>
    <row r="7">
      <c r="A7" s="2" t="inlineStr">
        <is>
          <t>2. Add one row per unit, including vacant and non-revenue units. Fill the shaded input columns A to M.</t>
        </is>
      </c>
    </row>
    <row r="8">
      <c r="A8" s="2" t="inlineStr">
        <is>
          <t>3. Status is Occupied, Notice (tenant has given notice but is still there) or Vacant.</t>
        </is>
      </c>
    </row>
    <row r="9">
      <c r="A9" s="2" t="inlineStr">
        <is>
          <t>4. Leave Lease end blank for a month-to-month tenant. The sheet labels it MTM.</t>
        </is>
      </c>
    </row>
    <row r="10">
      <c r="A10" s="2" t="inlineStr">
        <is>
          <t>5. Market rent is what the unit would let for today. Lease rent is what the tenant agreed to pay. Concession is any monthly discount or free rent spread per month.</t>
        </is>
      </c>
    </row>
    <row r="11">
      <c r="A11" s="2" t="inlineStr">
        <is>
          <t>6. Paid this month is rent received for the as-of month. Balance owed is everything the tenant owes, including earlier months.</t>
        </is>
      </c>
    </row>
    <row r="12">
      <c r="A12" s="2" t="inlineStr">
        <is>
          <t>7. Don't type in columns N to Q. They calculate loss to lease, vacancy loss, months to lease end and a flag for each unit.</t>
        </is>
      </c>
    </row>
    <row r="13">
      <c r="A13" s="2" t="inlineStr">
        <is>
          <t xml:space="preserve">   The flag shows the most urgent issue only, in this order: Vacant, Owes rent, Notice given, Month to month, Lease end passed, Ends within 3 mo (lease ends this month or in the next two), Low deposit (deposit below one month's lease rent).</t>
        </is>
      </c>
    </row>
    <row r="14">
      <c r="A14" s="2" t="inlineStr">
        <is>
          <t>8. 'Your summary' updates by itself: occupancy, the step from potential rent to collected rent, risk, lease expirations by month and unit mix.</t>
        </is>
      </c>
    </row>
    <row r="15">
      <c r="A15" s="2" t="inlineStr">
        <is>
          <t>9. In 'Your summary', type each unit type once in H5:H10, spelled as in the Type column.</t>
        </is>
      </c>
    </row>
    <row r="16">
      <c r="A16" s="2" t="inlineStr">
        <is>
          <t>Each month</t>
        </is>
      </c>
    </row>
    <row r="17">
      <c r="A17" s="2" t="inlineStr">
        <is>
          <t>Save a copy of the whole file with the month in its name, so last month stays as a record. Then update the as-of date, statuses, rents, payments and balances. (Copying single tabs can leave the summary reading the old tab.)</t>
        </is>
      </c>
    </row>
    <row r="18">
      <c r="A18" s="2" t="inlineStr">
        <is>
          <t>Definitions</t>
        </is>
      </c>
    </row>
    <row r="19">
      <c r="A19" s="2" t="inlineStr">
        <is>
          <t>Gross potential rent: every unit at market rent. Loss to lease: market rent minus lease rent on occupied units. Vacancy loss: market rent on vacant units.</t>
        </is>
      </c>
    </row>
    <row r="20">
      <c r="A20" s="2" t="inlineStr">
        <is>
          <t>Scheduled rent: potential rent less loss to lease, vacancy and concessions. Economic occupancy: rent collected divided by gross potential rent.</t>
        </is>
      </c>
    </row>
    <row r="21">
      <c r="A21" s="2" t="inlineStr">
        <is>
          <t>What it can't do</t>
        </is>
      </c>
    </row>
    <row r="22">
      <c r="A22" s="2" t="inlineStr">
        <is>
          <t>It isn't a ledger: it holds one month's payments and a running balance, not each tenant's payment history. It doesn't handle commercial pass-throughs (taxes, common area costs) or rent steps; add columns if you need them.</t>
        </is>
      </c>
    </row>
    <row r="23">
      <c r="A23" s="2" t="inlineStr">
        <is>
          <t>Market rent is your estimate. Check it against current listings nearby.</t>
        </is>
      </c>
    </row>
    <row r="24">
      <c r="A24" s="2" t="inlineStr">
        <is>
          <t>Guide: https://parityai.pro/blog/rent-roll-template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04"/>
  <sheetViews>
    <sheetView zoomScale="10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0" customWidth="1" min="2" max="2"/>
    <col width="8" customWidth="1" min="3" max="3"/>
    <col width="11" customWidth="1" min="4" max="4"/>
    <col width="14" customWidth="1" min="5" max="5"/>
    <col width="13" customWidth="1" min="6" max="6"/>
    <col width="16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3" customWidth="1" min="14" max="14"/>
    <col width="13" customWidth="1" min="15" max="15"/>
    <col width="14" customWidth="1" min="16" max="16"/>
    <col width="28" customWidth="1" min="17" max="17"/>
  </cols>
  <sheetData>
    <row r="1">
      <c r="A1" s="1" t="inlineStr">
        <is>
          <t>EXAMPLE: Harbor Lane Apartments (fictional, 16 units)</t>
        </is>
      </c>
    </row>
    <row r="2">
      <c r="A2" s="3" t="inlineStr">
        <is>
          <t>As of</t>
        </is>
      </c>
      <c r="B2" s="4" t="n">
        <v>46296</v>
      </c>
      <c r="D2" s="5" t="inlineStr">
        <is>
          <t>Type in the shaded columns A-M. Columns N-Q are formulas: copy them down, don't type over them. Status must be Occupied, Notice or Vacant.</t>
        </is>
      </c>
    </row>
    <row r="4" ht="32" customHeight="1">
      <c r="A4" s="6" t="inlineStr">
        <is>
          <t>Unit</t>
        </is>
      </c>
      <c r="B4" s="6" t="inlineStr">
        <is>
          <t>Type</t>
        </is>
      </c>
      <c r="C4" s="6" t="inlineStr">
        <is>
          <t>Sq ft</t>
        </is>
      </c>
      <c r="D4" s="6" t="inlineStr">
        <is>
          <t>Status</t>
        </is>
      </c>
      <c r="E4" s="6" t="inlineStr">
        <is>
          <t>Tenant</t>
        </is>
      </c>
      <c r="F4" s="6" t="inlineStr">
        <is>
          <t>Lease start</t>
        </is>
      </c>
      <c r="G4" s="6" t="inlineStr">
        <is>
          <t>Lease end
(blank = month to month)</t>
        </is>
      </c>
      <c r="H4" s="6" t="inlineStr">
        <is>
          <t>Market rent</t>
        </is>
      </c>
      <c r="I4" s="6" t="inlineStr">
        <is>
          <t>Lease rent</t>
        </is>
      </c>
      <c r="J4" s="6" t="inlineStr">
        <is>
          <t>Concession
per month</t>
        </is>
      </c>
      <c r="K4" s="6" t="inlineStr">
        <is>
          <t>Deposit held</t>
        </is>
      </c>
      <c r="L4" s="6" t="inlineStr">
        <is>
          <t>Paid this month</t>
        </is>
      </c>
      <c r="M4" s="6" t="inlineStr">
        <is>
          <t>Balance owed</t>
        </is>
      </c>
      <c r="N4" s="6" t="inlineStr">
        <is>
          <t>Loss to lease
(formula)</t>
        </is>
      </c>
      <c r="O4" s="6" t="inlineStr">
        <is>
          <t>Vacancy loss
(formula)</t>
        </is>
      </c>
      <c r="P4" s="6" t="inlineStr">
        <is>
          <t>Months to lease end
(formula)</t>
        </is>
      </c>
      <c r="Q4" s="6" t="inlineStr">
        <is>
          <t>Flag
(formula)</t>
        </is>
      </c>
    </row>
    <row r="5">
      <c r="A5" t="inlineStr">
        <is>
          <t>101</t>
        </is>
      </c>
      <c r="B5" t="inlineStr">
        <is>
          <t>Studio</t>
        </is>
      </c>
      <c r="C5" s="7" t="n">
        <v>450</v>
      </c>
      <c r="D5" t="inlineStr">
        <is>
          <t>Occupied</t>
        </is>
      </c>
      <c r="E5" t="inlineStr">
        <is>
          <t>Tenant A</t>
        </is>
      </c>
      <c r="F5" s="8" t="n">
        <v>46113</v>
      </c>
      <c r="G5" s="8" t="n">
        <v>46477</v>
      </c>
      <c r="H5" s="9" t="n">
        <v>1050</v>
      </c>
      <c r="I5" s="9" t="n">
        <v>1000</v>
      </c>
      <c r="J5" s="9" t="n">
        <v>0</v>
      </c>
      <c r="K5" s="9" t="n">
        <v>1000</v>
      </c>
      <c r="L5" s="9" t="n">
        <v>1000</v>
      </c>
      <c r="M5" s="9" t="n">
        <v>0</v>
      </c>
      <c r="N5" s="10">
        <f>IF(A5="","",IF(D5="Vacant",0,H5-I5))</f>
        <v/>
      </c>
      <c r="O5" s="10">
        <f>IF(A5="","",IF(D5="Vacant",H5,0))</f>
        <v/>
      </c>
      <c r="P5" s="11">
        <f>IF(OR(A5="",D5="Vacant"),"",IF(G5="","MTM",(YEAR(G5)-YEAR($B$2))*12+MONTH(G5)-MONTH($B$2)))</f>
        <v/>
      </c>
      <c r="Q5" s="11">
        <f>IF(A5="","",IF(D5="Vacant","Vacant",IF(M5&gt;0,"Owes rent",IF(D5="Notice","Notice given",IF(P5="MTM","Month to month",IF(P5&lt;0,"Lease end passed",IF(P5&lt;3,"Ends within 3 mo",IF(K5&lt;I5,"Low deposit",""))))))))</f>
        <v/>
      </c>
    </row>
    <row r="6">
      <c r="A6" t="inlineStr">
        <is>
          <t>102</t>
        </is>
      </c>
      <c r="B6" t="inlineStr">
        <is>
          <t>Studio</t>
        </is>
      </c>
      <c r="C6" s="7" t="n">
        <v>450</v>
      </c>
      <c r="D6" t="inlineStr">
        <is>
          <t>Occupied</t>
        </is>
      </c>
      <c r="E6" t="inlineStr">
        <is>
          <t>Tenant B</t>
        </is>
      </c>
      <c r="F6" s="8" t="n">
        <v>46266</v>
      </c>
      <c r="G6" s="8" t="n">
        <v>46630</v>
      </c>
      <c r="H6" s="9" t="n">
        <v>1050</v>
      </c>
      <c r="I6" s="9" t="n">
        <v>1050</v>
      </c>
      <c r="J6" s="9" t="n">
        <v>0</v>
      </c>
      <c r="K6" s="9" t="n">
        <v>1050</v>
      </c>
      <c r="L6" s="9" t="n">
        <v>1050</v>
      </c>
      <c r="M6" s="9" t="n">
        <v>0</v>
      </c>
      <c r="N6" s="10">
        <f>IF(A6="","",IF(D6="Vacant",0,H6-I6))</f>
        <v/>
      </c>
      <c r="O6" s="10">
        <f>IF(A6="","",IF(D6="Vacant",H6,0))</f>
        <v/>
      </c>
      <c r="P6" s="11">
        <f>IF(OR(A6="",D6="Vacant"),"",IF(G6="","MTM",(YEAR(G6)-YEAR($B$2))*12+MONTH(G6)-MONTH($B$2)))</f>
        <v/>
      </c>
      <c r="Q6" s="11">
        <f>IF(A6="","",IF(D6="Vacant","Vacant",IF(M6&gt;0,"Owes rent",IF(D6="Notice","Notice given",IF(P6="MTM","Month to month",IF(P6&lt;0,"Lease end passed",IF(P6&lt;3,"Ends within 3 mo",IF(K6&lt;I6,"Low deposit",""))))))))</f>
        <v/>
      </c>
    </row>
    <row r="7">
      <c r="A7" t="inlineStr">
        <is>
          <t>103</t>
        </is>
      </c>
      <c r="B7" t="inlineStr">
        <is>
          <t>Studio</t>
        </is>
      </c>
      <c r="C7" s="7" t="n">
        <v>450</v>
      </c>
      <c r="D7" t="inlineStr">
        <is>
          <t>Vacant</t>
        </is>
      </c>
      <c r="E7" t="inlineStr"/>
      <c r="F7" s="8" t="n"/>
      <c r="G7" s="8" t="n"/>
      <c r="H7" s="9" t="n">
        <v>1050</v>
      </c>
      <c r="I7" s="9" t="n">
        <v>0</v>
      </c>
      <c r="J7" s="9" t="n">
        <v>0</v>
      </c>
      <c r="K7" s="9" t="n">
        <v>0</v>
      </c>
      <c r="L7" s="9" t="n">
        <v>0</v>
      </c>
      <c r="M7" s="9" t="n">
        <v>0</v>
      </c>
      <c r="N7" s="10">
        <f>IF(A7="","",IF(D7="Vacant",0,H7-I7))</f>
        <v/>
      </c>
      <c r="O7" s="10">
        <f>IF(A7="","",IF(D7="Vacant",H7,0))</f>
        <v/>
      </c>
      <c r="P7" s="11">
        <f>IF(OR(A7="",D7="Vacant"),"",IF(G7="","MTM",(YEAR(G7)-YEAR($B$2))*12+MONTH(G7)-MONTH($B$2)))</f>
        <v/>
      </c>
      <c r="Q7" s="11">
        <f>IF(A7="","",IF(D7="Vacant","Vacant",IF(M7&gt;0,"Owes rent",IF(D7="Notice","Notice given",IF(P7="MTM","Month to month",IF(P7&lt;0,"Lease end passed",IF(P7&lt;3,"Ends within 3 mo",IF(K7&lt;I7,"Low deposit",""))))))))</f>
        <v/>
      </c>
    </row>
    <row r="8">
      <c r="A8" t="inlineStr">
        <is>
          <t>104</t>
        </is>
      </c>
      <c r="B8" t="inlineStr">
        <is>
          <t>Studio</t>
        </is>
      </c>
      <c r="C8" s="7" t="n">
        <v>450</v>
      </c>
      <c r="D8" t="inlineStr">
        <is>
          <t>Occupied</t>
        </is>
      </c>
      <c r="E8" t="inlineStr">
        <is>
          <t>Tenant C</t>
        </is>
      </c>
      <c r="F8" s="8" t="n">
        <v>44348</v>
      </c>
      <c r="G8" s="8" t="n"/>
      <c r="H8" s="9" t="n">
        <v>1050</v>
      </c>
      <c r="I8" s="9" t="n">
        <v>925</v>
      </c>
      <c r="J8" s="9" t="n">
        <v>0</v>
      </c>
      <c r="K8" s="9" t="n">
        <v>900</v>
      </c>
      <c r="L8" s="9" t="n">
        <v>925</v>
      </c>
      <c r="M8" s="9" t="n">
        <v>0</v>
      </c>
      <c r="N8" s="10">
        <f>IF(A8="","",IF(D8="Vacant",0,H8-I8))</f>
        <v/>
      </c>
      <c r="O8" s="10">
        <f>IF(A8="","",IF(D8="Vacant",H8,0))</f>
        <v/>
      </c>
      <c r="P8" s="11">
        <f>IF(OR(A8="",D8="Vacant"),"",IF(G8="","MTM",(YEAR(G8)-YEAR($B$2))*12+MONTH(G8)-MONTH($B$2)))</f>
        <v/>
      </c>
      <c r="Q8" s="11">
        <f>IF(A8="","",IF(D8="Vacant","Vacant",IF(M8&gt;0,"Owes rent",IF(D8="Notice","Notice given",IF(P8="MTM","Month to month",IF(P8&lt;0,"Lease end passed",IF(P8&lt;3,"Ends within 3 mo",IF(K8&lt;I8,"Low deposit",""))))))))</f>
        <v/>
      </c>
    </row>
    <row r="9">
      <c r="A9" t="inlineStr">
        <is>
          <t>105</t>
        </is>
      </c>
      <c r="B9" t="inlineStr">
        <is>
          <t>1 bed</t>
        </is>
      </c>
      <c r="C9" s="7" t="n">
        <v>650</v>
      </c>
      <c r="D9" t="inlineStr">
        <is>
          <t>Occupied</t>
        </is>
      </c>
      <c r="E9" t="inlineStr">
        <is>
          <t>Tenant D</t>
        </is>
      </c>
      <c r="F9" s="8" t="n">
        <v>45992</v>
      </c>
      <c r="G9" s="8" t="n">
        <v>46356</v>
      </c>
      <c r="H9" s="9" t="n">
        <v>1300</v>
      </c>
      <c r="I9" s="9" t="n">
        <v>1250</v>
      </c>
      <c r="J9" s="9" t="n">
        <v>0</v>
      </c>
      <c r="K9" s="9" t="n">
        <v>1250</v>
      </c>
      <c r="L9" s="9" t="n">
        <v>1250</v>
      </c>
      <c r="M9" s="9" t="n">
        <v>0</v>
      </c>
      <c r="N9" s="10">
        <f>IF(A9="","",IF(D9="Vacant",0,H9-I9))</f>
        <v/>
      </c>
      <c r="O9" s="10">
        <f>IF(A9="","",IF(D9="Vacant",H9,0))</f>
        <v/>
      </c>
      <c r="P9" s="11">
        <f>IF(OR(A9="",D9="Vacant"),"",IF(G9="","MTM",(YEAR(G9)-YEAR($B$2))*12+MONTH(G9)-MONTH($B$2)))</f>
        <v/>
      </c>
      <c r="Q9" s="11">
        <f>IF(A9="","",IF(D9="Vacant","Vacant",IF(M9&gt;0,"Owes rent",IF(D9="Notice","Notice given",IF(P9="MTM","Month to month",IF(P9&lt;0,"Lease end passed",IF(P9&lt;3,"Ends within 3 mo",IF(K9&lt;I9,"Low deposit",""))))))))</f>
        <v/>
      </c>
    </row>
    <row r="10">
      <c r="A10" t="inlineStr">
        <is>
          <t>106</t>
        </is>
      </c>
      <c r="B10" t="inlineStr">
        <is>
          <t>1 bed</t>
        </is>
      </c>
      <c r="C10" s="7" t="n">
        <v>650</v>
      </c>
      <c r="D10" t="inlineStr">
        <is>
          <t>Occupied</t>
        </is>
      </c>
      <c r="E10" t="inlineStr">
        <is>
          <t>Tenant E</t>
        </is>
      </c>
      <c r="F10" s="8" t="n">
        <v>46204</v>
      </c>
      <c r="G10" s="8" t="n">
        <v>46568</v>
      </c>
      <c r="H10" s="9" t="n">
        <v>1300</v>
      </c>
      <c r="I10" s="9" t="n">
        <v>1300</v>
      </c>
      <c r="J10" s="9" t="n">
        <v>100</v>
      </c>
      <c r="K10" s="9" t="n">
        <v>1300</v>
      </c>
      <c r="L10" s="9" t="n">
        <v>1200</v>
      </c>
      <c r="M10" s="9" t="n">
        <v>0</v>
      </c>
      <c r="N10" s="10">
        <f>IF(A10="","",IF(D10="Vacant",0,H10-I10))</f>
        <v/>
      </c>
      <c r="O10" s="10">
        <f>IF(A10="","",IF(D10="Vacant",H10,0))</f>
        <v/>
      </c>
      <c r="P10" s="11">
        <f>IF(OR(A10="",D10="Vacant"),"",IF(G10="","MTM",(YEAR(G10)-YEAR($B$2))*12+MONTH(G10)-MONTH($B$2)))</f>
        <v/>
      </c>
      <c r="Q10" s="11">
        <f>IF(A10="","",IF(D10="Vacant","Vacant",IF(M10&gt;0,"Owes rent",IF(D10="Notice","Notice given",IF(P10="MTM","Month to month",IF(P10&lt;0,"Lease end passed",IF(P10&lt;3,"Ends within 3 mo",IF(K10&lt;I10,"Low deposit",""))))))))</f>
        <v/>
      </c>
    </row>
    <row r="11">
      <c r="A11" t="inlineStr">
        <is>
          <t>107</t>
        </is>
      </c>
      <c r="B11" t="inlineStr">
        <is>
          <t>1 bed</t>
        </is>
      </c>
      <c r="C11" s="7" t="n">
        <v>650</v>
      </c>
      <c r="D11" t="inlineStr">
        <is>
          <t>Notice</t>
        </is>
      </c>
      <c r="E11" t="inlineStr">
        <is>
          <t>Tenant F</t>
        </is>
      </c>
      <c r="F11" s="8" t="n">
        <v>45962</v>
      </c>
      <c r="G11" s="8" t="n">
        <v>46326</v>
      </c>
      <c r="H11" s="9" t="n">
        <v>1300</v>
      </c>
      <c r="I11" s="9" t="n">
        <v>1225</v>
      </c>
      <c r="J11" s="9" t="n">
        <v>0</v>
      </c>
      <c r="K11" s="9" t="n">
        <v>1225</v>
      </c>
      <c r="L11" s="9" t="n">
        <v>1225</v>
      </c>
      <c r="M11" s="9" t="n">
        <v>0</v>
      </c>
      <c r="N11" s="10">
        <f>IF(A11="","",IF(D11="Vacant",0,H11-I11))</f>
        <v/>
      </c>
      <c r="O11" s="10">
        <f>IF(A11="","",IF(D11="Vacant",H11,0))</f>
        <v/>
      </c>
      <c r="P11" s="11">
        <f>IF(OR(A11="",D11="Vacant"),"",IF(G11="","MTM",(YEAR(G11)-YEAR($B$2))*12+MONTH(G11)-MONTH($B$2)))</f>
        <v/>
      </c>
      <c r="Q11" s="11">
        <f>IF(A11="","",IF(D11="Vacant","Vacant",IF(M11&gt;0,"Owes rent",IF(D11="Notice","Notice given",IF(P11="MTM","Month to month",IF(P11&lt;0,"Lease end passed",IF(P11&lt;3,"Ends within 3 mo",IF(K11&lt;I11,"Low deposit",""))))))))</f>
        <v/>
      </c>
    </row>
    <row r="12">
      <c r="A12" t="inlineStr">
        <is>
          <t>108</t>
        </is>
      </c>
      <c r="B12" t="inlineStr">
        <is>
          <t>1 bed</t>
        </is>
      </c>
      <c r="C12" s="7" t="n">
        <v>650</v>
      </c>
      <c r="D12" t="inlineStr">
        <is>
          <t>Occupied</t>
        </is>
      </c>
      <c r="E12" t="inlineStr">
        <is>
          <t>Tenant G</t>
        </is>
      </c>
      <c r="F12" s="8" t="n">
        <v>46054</v>
      </c>
      <c r="G12" s="8" t="n">
        <v>46418</v>
      </c>
      <c r="H12" s="9" t="n">
        <v>1300</v>
      </c>
      <c r="I12" s="9" t="n">
        <v>1275</v>
      </c>
      <c r="J12" s="9" t="n">
        <v>0</v>
      </c>
      <c r="K12" s="9" t="n">
        <v>1275</v>
      </c>
      <c r="L12" s="9" t="n">
        <v>0</v>
      </c>
      <c r="M12" s="9" t="n">
        <v>1275</v>
      </c>
      <c r="N12" s="10">
        <f>IF(A12="","",IF(D12="Vacant",0,H12-I12))</f>
        <v/>
      </c>
      <c r="O12" s="10">
        <f>IF(A12="","",IF(D12="Vacant",H12,0))</f>
        <v/>
      </c>
      <c r="P12" s="11">
        <f>IF(OR(A12="",D12="Vacant"),"",IF(G12="","MTM",(YEAR(G12)-YEAR($B$2))*12+MONTH(G12)-MONTH($B$2)))</f>
        <v/>
      </c>
      <c r="Q12" s="11">
        <f>IF(A12="","",IF(D12="Vacant","Vacant",IF(M12&gt;0,"Owes rent",IF(D12="Notice","Notice given",IF(P12="MTM","Month to month",IF(P12&lt;0,"Lease end passed",IF(P12&lt;3,"Ends within 3 mo",IF(K12&lt;I12,"Low deposit",""))))))))</f>
        <v/>
      </c>
    </row>
    <row r="13">
      <c r="A13" t="inlineStr">
        <is>
          <t>201</t>
        </is>
      </c>
      <c r="B13" t="inlineStr">
        <is>
          <t>1 bed</t>
        </is>
      </c>
      <c r="C13" s="7" t="n">
        <v>650</v>
      </c>
      <c r="D13" t="inlineStr">
        <is>
          <t>Occupied</t>
        </is>
      </c>
      <c r="E13" t="inlineStr">
        <is>
          <t>Tenant H</t>
        </is>
      </c>
      <c r="F13" s="8" t="n">
        <v>46143</v>
      </c>
      <c r="G13" s="8" t="n">
        <v>46507</v>
      </c>
      <c r="H13" s="9" t="n">
        <v>1300</v>
      </c>
      <c r="I13" s="9" t="n">
        <v>1300</v>
      </c>
      <c r="J13" s="9" t="n">
        <v>0</v>
      </c>
      <c r="K13" s="9" t="n">
        <v>1300</v>
      </c>
      <c r="L13" s="9" t="n">
        <v>1300</v>
      </c>
      <c r="M13" s="9" t="n">
        <v>0</v>
      </c>
      <c r="N13" s="10">
        <f>IF(A13="","",IF(D13="Vacant",0,H13-I13))</f>
        <v/>
      </c>
      <c r="O13" s="10">
        <f>IF(A13="","",IF(D13="Vacant",H13,0))</f>
        <v/>
      </c>
      <c r="P13" s="11">
        <f>IF(OR(A13="",D13="Vacant"),"",IF(G13="","MTM",(YEAR(G13)-YEAR($B$2))*12+MONTH(G13)-MONTH($B$2)))</f>
        <v/>
      </c>
      <c r="Q13" s="11">
        <f>IF(A13="","",IF(D13="Vacant","Vacant",IF(M13&gt;0,"Owes rent",IF(D13="Notice","Notice given",IF(P13="MTM","Month to month",IF(P13&lt;0,"Lease end passed",IF(P13&lt;3,"Ends within 3 mo",IF(K13&lt;I13,"Low deposit",""))))))))</f>
        <v/>
      </c>
    </row>
    <row r="14">
      <c r="A14" t="inlineStr">
        <is>
          <t>202</t>
        </is>
      </c>
      <c r="B14" t="inlineStr">
        <is>
          <t>1 bed</t>
        </is>
      </c>
      <c r="C14" s="7" t="n">
        <v>650</v>
      </c>
      <c r="D14" t="inlineStr">
        <is>
          <t>Occupied</t>
        </is>
      </c>
      <c r="E14" t="inlineStr">
        <is>
          <t>Tenant I</t>
        </is>
      </c>
      <c r="F14" s="8" t="n">
        <v>46023</v>
      </c>
      <c r="G14" s="8" t="n">
        <v>46387</v>
      </c>
      <c r="H14" s="9" t="n">
        <v>1300</v>
      </c>
      <c r="I14" s="9" t="n">
        <v>1200</v>
      </c>
      <c r="J14" s="9" t="n">
        <v>0</v>
      </c>
      <c r="K14" s="9" t="n">
        <v>600</v>
      </c>
      <c r="L14" s="9" t="n">
        <v>1200</v>
      </c>
      <c r="M14" s="9" t="n">
        <v>0</v>
      </c>
      <c r="N14" s="10">
        <f>IF(A14="","",IF(D14="Vacant",0,H14-I14))</f>
        <v/>
      </c>
      <c r="O14" s="10">
        <f>IF(A14="","",IF(D14="Vacant",H14,0))</f>
        <v/>
      </c>
      <c r="P14" s="11">
        <f>IF(OR(A14="",D14="Vacant"),"",IF(G14="","MTM",(YEAR(G14)-YEAR($B$2))*12+MONTH(G14)-MONTH($B$2)))</f>
        <v/>
      </c>
      <c r="Q14" s="11">
        <f>IF(A14="","",IF(D14="Vacant","Vacant",IF(M14&gt;0,"Owes rent",IF(D14="Notice","Notice given",IF(P14="MTM","Month to month",IF(P14&lt;0,"Lease end passed",IF(P14&lt;3,"Ends within 3 mo",IF(K14&lt;I14,"Low deposit",""))))))))</f>
        <v/>
      </c>
    </row>
    <row r="15">
      <c r="A15" t="inlineStr">
        <is>
          <t>203</t>
        </is>
      </c>
      <c r="B15" t="inlineStr">
        <is>
          <t>1 bed</t>
        </is>
      </c>
      <c r="C15" s="7" t="n">
        <v>650</v>
      </c>
      <c r="D15" t="inlineStr">
        <is>
          <t>Occupied</t>
        </is>
      </c>
      <c r="E15" t="inlineStr">
        <is>
          <t>Tenant J</t>
        </is>
      </c>
      <c r="F15" s="8" t="n">
        <v>46296</v>
      </c>
      <c r="G15" s="8" t="n">
        <v>46660</v>
      </c>
      <c r="H15" s="9" t="n">
        <v>1300</v>
      </c>
      <c r="I15" s="9" t="n">
        <v>1300</v>
      </c>
      <c r="J15" s="9" t="n">
        <v>0</v>
      </c>
      <c r="K15" s="9" t="n">
        <v>1300</v>
      </c>
      <c r="L15" s="9" t="n">
        <v>1300</v>
      </c>
      <c r="M15" s="9" t="n">
        <v>0</v>
      </c>
      <c r="N15" s="10">
        <f>IF(A15="","",IF(D15="Vacant",0,H15-I15))</f>
        <v/>
      </c>
      <c r="O15" s="10">
        <f>IF(A15="","",IF(D15="Vacant",H15,0))</f>
        <v/>
      </c>
      <c r="P15" s="11">
        <f>IF(OR(A15="",D15="Vacant"),"",IF(G15="","MTM",(YEAR(G15)-YEAR($B$2))*12+MONTH(G15)-MONTH($B$2)))</f>
        <v/>
      </c>
      <c r="Q15" s="11">
        <f>IF(A15="","",IF(D15="Vacant","Vacant",IF(M15&gt;0,"Owes rent",IF(D15="Notice","Notice given",IF(P15="MTM","Month to month",IF(P15&lt;0,"Lease end passed",IF(P15&lt;3,"Ends within 3 mo",IF(K15&lt;I15,"Low deposit",""))))))))</f>
        <v/>
      </c>
    </row>
    <row r="16">
      <c r="A16" t="inlineStr">
        <is>
          <t>204</t>
        </is>
      </c>
      <c r="B16" t="inlineStr">
        <is>
          <t>1 bed</t>
        </is>
      </c>
      <c r="C16" s="7" t="n">
        <v>650</v>
      </c>
      <c r="D16" t="inlineStr">
        <is>
          <t>Vacant</t>
        </is>
      </c>
      <c r="E16" t="inlineStr"/>
      <c r="F16" s="8" t="n"/>
      <c r="G16" s="8" t="n"/>
      <c r="H16" s="9" t="n">
        <v>1300</v>
      </c>
      <c r="I16" s="9" t="n">
        <v>0</v>
      </c>
      <c r="J16" s="9" t="n">
        <v>0</v>
      </c>
      <c r="K16" s="9" t="n">
        <v>0</v>
      </c>
      <c r="L16" s="9" t="n">
        <v>0</v>
      </c>
      <c r="M16" s="9" t="n">
        <v>0</v>
      </c>
      <c r="N16" s="10">
        <f>IF(A16="","",IF(D16="Vacant",0,H16-I16))</f>
        <v/>
      </c>
      <c r="O16" s="10">
        <f>IF(A16="","",IF(D16="Vacant",H16,0))</f>
        <v/>
      </c>
      <c r="P16" s="11">
        <f>IF(OR(A16="",D16="Vacant"),"",IF(G16="","MTM",(YEAR(G16)-YEAR($B$2))*12+MONTH(G16)-MONTH($B$2)))</f>
        <v/>
      </c>
      <c r="Q16" s="11">
        <f>IF(A16="","",IF(D16="Vacant","Vacant",IF(M16&gt;0,"Owes rent",IF(D16="Notice","Notice given",IF(P16="MTM","Month to month",IF(P16&lt;0,"Lease end passed",IF(P16&lt;3,"Ends within 3 mo",IF(K16&lt;I16,"Low deposit",""))))))))</f>
        <v/>
      </c>
    </row>
    <row r="17">
      <c r="A17" t="inlineStr">
        <is>
          <t>205</t>
        </is>
      </c>
      <c r="B17" t="inlineStr">
        <is>
          <t>2 bed</t>
        </is>
      </c>
      <c r="C17" s="7" t="n">
        <v>900</v>
      </c>
      <c r="D17" t="inlineStr">
        <is>
          <t>Occupied</t>
        </is>
      </c>
      <c r="E17" t="inlineStr">
        <is>
          <t>Tenant K</t>
        </is>
      </c>
      <c r="F17" s="8" t="n">
        <v>46082</v>
      </c>
      <c r="G17" s="8" t="n">
        <v>46446</v>
      </c>
      <c r="H17" s="9" t="n">
        <v>1650</v>
      </c>
      <c r="I17" s="9" t="n">
        <v>1600</v>
      </c>
      <c r="J17" s="9" t="n">
        <v>0</v>
      </c>
      <c r="K17" s="9" t="n">
        <v>1600</v>
      </c>
      <c r="L17" s="9" t="n">
        <v>1600</v>
      </c>
      <c r="M17" s="9" t="n">
        <v>0</v>
      </c>
      <c r="N17" s="10">
        <f>IF(A17="","",IF(D17="Vacant",0,H17-I17))</f>
        <v/>
      </c>
      <c r="O17" s="10">
        <f>IF(A17="","",IF(D17="Vacant",H17,0))</f>
        <v/>
      </c>
      <c r="P17" s="11">
        <f>IF(OR(A17="",D17="Vacant"),"",IF(G17="","MTM",(YEAR(G17)-YEAR($B$2))*12+MONTH(G17)-MONTH($B$2)))</f>
        <v/>
      </c>
      <c r="Q17" s="11">
        <f>IF(A17="","",IF(D17="Vacant","Vacant",IF(M17&gt;0,"Owes rent",IF(D17="Notice","Notice given",IF(P17="MTM","Month to month",IF(P17&lt;0,"Lease end passed",IF(P17&lt;3,"Ends within 3 mo",IF(K17&lt;I17,"Low deposit",""))))))))</f>
        <v/>
      </c>
    </row>
    <row r="18">
      <c r="A18" t="inlineStr">
        <is>
          <t>206</t>
        </is>
      </c>
      <c r="B18" t="inlineStr">
        <is>
          <t>2 bed</t>
        </is>
      </c>
      <c r="C18" s="7" t="n">
        <v>900</v>
      </c>
      <c r="D18" t="inlineStr">
        <is>
          <t>Occupied</t>
        </is>
      </c>
      <c r="E18" t="inlineStr">
        <is>
          <t>Tenant L</t>
        </is>
      </c>
      <c r="F18" s="8" t="n">
        <v>46174</v>
      </c>
      <c r="G18" s="8" t="n">
        <v>46538</v>
      </c>
      <c r="H18" s="9" t="n">
        <v>1650</v>
      </c>
      <c r="I18" s="9" t="n">
        <v>1650</v>
      </c>
      <c r="J18" s="9" t="n">
        <v>0</v>
      </c>
      <c r="K18" s="9" t="n">
        <v>1650</v>
      </c>
      <c r="L18" s="9" t="n">
        <v>1650</v>
      </c>
      <c r="M18" s="9" t="n">
        <v>0</v>
      </c>
      <c r="N18" s="10">
        <f>IF(A18="","",IF(D18="Vacant",0,H18-I18))</f>
        <v/>
      </c>
      <c r="O18" s="10">
        <f>IF(A18="","",IF(D18="Vacant",H18,0))</f>
        <v/>
      </c>
      <c r="P18" s="11">
        <f>IF(OR(A18="",D18="Vacant"),"",IF(G18="","MTM",(YEAR(G18)-YEAR($B$2))*12+MONTH(G18)-MONTH($B$2)))</f>
        <v/>
      </c>
      <c r="Q18" s="11">
        <f>IF(A18="","",IF(D18="Vacant","Vacant",IF(M18&gt;0,"Owes rent",IF(D18="Notice","Notice given",IF(P18="MTM","Month to month",IF(P18&lt;0,"Lease end passed",IF(P18&lt;3,"Ends within 3 mo",IF(K18&lt;I18,"Low deposit",""))))))))</f>
        <v/>
      </c>
    </row>
    <row r="19">
      <c r="A19" t="inlineStr">
        <is>
          <t>207</t>
        </is>
      </c>
      <c r="B19" t="inlineStr">
        <is>
          <t>2 bed</t>
        </is>
      </c>
      <c r="C19" s="7" t="n">
        <v>900</v>
      </c>
      <c r="D19" t="inlineStr">
        <is>
          <t>Occupied</t>
        </is>
      </c>
      <c r="E19" t="inlineStr">
        <is>
          <t>Tenant M</t>
        </is>
      </c>
      <c r="F19" s="8" t="n">
        <v>43678</v>
      </c>
      <c r="G19" s="8" t="n"/>
      <c r="H19" s="9" t="n">
        <v>1650</v>
      </c>
      <c r="I19" s="9" t="n">
        <v>1475</v>
      </c>
      <c r="J19" s="9" t="n">
        <v>0</v>
      </c>
      <c r="K19" s="9" t="n">
        <v>1400</v>
      </c>
      <c r="L19" s="9" t="n">
        <v>1475</v>
      </c>
      <c r="M19" s="9" t="n">
        <v>0</v>
      </c>
      <c r="N19" s="10">
        <f>IF(A19="","",IF(D19="Vacant",0,H19-I19))</f>
        <v/>
      </c>
      <c r="O19" s="10">
        <f>IF(A19="","",IF(D19="Vacant",H19,0))</f>
        <v/>
      </c>
      <c r="P19" s="11">
        <f>IF(OR(A19="",D19="Vacant"),"",IF(G19="","MTM",(YEAR(G19)-YEAR($B$2))*12+MONTH(G19)-MONTH($B$2)))</f>
        <v/>
      </c>
      <c r="Q19" s="11">
        <f>IF(A19="","",IF(D19="Vacant","Vacant",IF(M19&gt;0,"Owes rent",IF(D19="Notice","Notice given",IF(P19="MTM","Month to month",IF(P19&lt;0,"Lease end passed",IF(P19&lt;3,"Ends within 3 mo",IF(K19&lt;I19,"Low deposit",""))))))))</f>
        <v/>
      </c>
    </row>
    <row r="20">
      <c r="A20" t="inlineStr">
        <is>
          <t>208</t>
        </is>
      </c>
      <c r="B20" t="inlineStr">
        <is>
          <t>2 bed</t>
        </is>
      </c>
      <c r="C20" s="7" t="n">
        <v>900</v>
      </c>
      <c r="D20" t="inlineStr">
        <is>
          <t>Occupied</t>
        </is>
      </c>
      <c r="E20" t="inlineStr">
        <is>
          <t>Tenant N</t>
        </is>
      </c>
      <c r="F20" s="8" t="n">
        <v>46023</v>
      </c>
      <c r="G20" s="8" t="n">
        <v>46387</v>
      </c>
      <c r="H20" s="9" t="n">
        <v>1650</v>
      </c>
      <c r="I20" s="9" t="n">
        <v>1550</v>
      </c>
      <c r="J20" s="9" t="n">
        <v>75</v>
      </c>
      <c r="K20" s="9" t="n">
        <v>1550</v>
      </c>
      <c r="L20" s="9" t="n">
        <v>1475</v>
      </c>
      <c r="M20" s="9" t="n">
        <v>0</v>
      </c>
      <c r="N20" s="10">
        <f>IF(A20="","",IF(D20="Vacant",0,H20-I20))</f>
        <v/>
      </c>
      <c r="O20" s="10">
        <f>IF(A20="","",IF(D20="Vacant",H20,0))</f>
        <v/>
      </c>
      <c r="P20" s="11">
        <f>IF(OR(A20="",D20="Vacant"),"",IF(G20="","MTM",(YEAR(G20)-YEAR($B$2))*12+MONTH(G20)-MONTH($B$2)))</f>
        <v/>
      </c>
      <c r="Q20" s="11">
        <f>IF(A20="","",IF(D20="Vacant","Vacant",IF(M20&gt;0,"Owes rent",IF(D20="Notice","Notice given",IF(P20="MTM","Month to month",IF(P20&lt;0,"Lease end passed",IF(P20&lt;3,"Ends within 3 mo",IF(K20&lt;I20,"Low deposit",""))))))))</f>
        <v/>
      </c>
    </row>
    <row r="21">
      <c r="C21" s="7" t="n"/>
      <c r="F21" s="8" t="n"/>
      <c r="G21" s="8" t="n"/>
      <c r="H21" s="9" t="n"/>
      <c r="I21" s="9" t="n"/>
      <c r="J21" s="9" t="n"/>
      <c r="K21" s="9" t="n"/>
      <c r="L21" s="9" t="n"/>
      <c r="M21" s="9" t="n"/>
      <c r="N21" s="10">
        <f>IF(A21="","",IF(D21="Vacant",0,H21-I21))</f>
        <v/>
      </c>
      <c r="O21" s="10">
        <f>IF(A21="","",IF(D21="Vacant",H21,0))</f>
        <v/>
      </c>
      <c r="P21" s="11">
        <f>IF(OR(A21="",D21="Vacant"),"",IF(G21="","MTM",(YEAR(G21)-YEAR($B$2))*12+MONTH(G21)-MONTH($B$2)))</f>
        <v/>
      </c>
      <c r="Q21" s="11">
        <f>IF(A21="","",IF(D21="Vacant","Vacant",IF(M21&gt;0,"Owes rent",IF(D21="Notice","Notice given",IF(P21="MTM","Month to month",IF(P21&lt;0,"Lease end passed",IF(P21&lt;3,"Ends within 3 mo",IF(K21&lt;I21,"Low deposit",""))))))))</f>
        <v/>
      </c>
    </row>
    <row r="22">
      <c r="C22" s="7" t="n"/>
      <c r="F22" s="8" t="n"/>
      <c r="G22" s="8" t="n"/>
      <c r="H22" s="9" t="n"/>
      <c r="I22" s="9" t="n"/>
      <c r="J22" s="9" t="n"/>
      <c r="K22" s="9" t="n"/>
      <c r="L22" s="9" t="n"/>
      <c r="M22" s="9" t="n"/>
      <c r="N22" s="10">
        <f>IF(A22="","",IF(D22="Vacant",0,H22-I22))</f>
        <v/>
      </c>
      <c r="O22" s="10">
        <f>IF(A22="","",IF(D22="Vacant",H22,0))</f>
        <v/>
      </c>
      <c r="P22" s="11">
        <f>IF(OR(A22="",D22="Vacant"),"",IF(G22="","MTM",(YEAR(G22)-YEAR($B$2))*12+MONTH(G22)-MONTH($B$2)))</f>
        <v/>
      </c>
      <c r="Q22" s="11">
        <f>IF(A22="","",IF(D22="Vacant","Vacant",IF(M22&gt;0,"Owes rent",IF(D22="Notice","Notice given",IF(P22="MTM","Month to month",IF(P22&lt;0,"Lease end passed",IF(P22&lt;3,"Ends within 3 mo",IF(K22&lt;I22,"Low deposit",""))))))))</f>
        <v/>
      </c>
    </row>
    <row r="23">
      <c r="C23" s="7" t="n"/>
      <c r="F23" s="8" t="n"/>
      <c r="G23" s="8" t="n"/>
      <c r="H23" s="9" t="n"/>
      <c r="I23" s="9" t="n"/>
      <c r="J23" s="9" t="n"/>
      <c r="K23" s="9" t="n"/>
      <c r="L23" s="9" t="n"/>
      <c r="M23" s="9" t="n"/>
      <c r="N23" s="10">
        <f>IF(A23="","",IF(D23="Vacant",0,H23-I23))</f>
        <v/>
      </c>
      <c r="O23" s="10">
        <f>IF(A23="","",IF(D23="Vacant",H23,0))</f>
        <v/>
      </c>
      <c r="P23" s="11">
        <f>IF(OR(A23="",D23="Vacant"),"",IF(G23="","MTM",(YEAR(G23)-YEAR($B$2))*12+MONTH(G23)-MONTH($B$2)))</f>
        <v/>
      </c>
      <c r="Q23" s="11">
        <f>IF(A23="","",IF(D23="Vacant","Vacant",IF(M23&gt;0,"Owes rent",IF(D23="Notice","Notice given",IF(P23="MTM","Month to month",IF(P23&lt;0,"Lease end passed",IF(P23&lt;3,"Ends within 3 mo",IF(K23&lt;I23,"Low deposit",""))))))))</f>
        <v/>
      </c>
    </row>
    <row r="24">
      <c r="C24" s="7" t="n"/>
      <c r="F24" s="8" t="n"/>
      <c r="G24" s="8" t="n"/>
      <c r="H24" s="9" t="n"/>
      <c r="I24" s="9" t="n"/>
      <c r="J24" s="9" t="n"/>
      <c r="K24" s="9" t="n"/>
      <c r="L24" s="9" t="n"/>
      <c r="M24" s="9" t="n"/>
      <c r="N24" s="10">
        <f>IF(A24="","",IF(D24="Vacant",0,H24-I24))</f>
        <v/>
      </c>
      <c r="O24" s="10">
        <f>IF(A24="","",IF(D24="Vacant",H24,0))</f>
        <v/>
      </c>
      <c r="P24" s="11">
        <f>IF(OR(A24="",D24="Vacant"),"",IF(G24="","MTM",(YEAR(G24)-YEAR($B$2))*12+MONTH(G24)-MONTH($B$2)))</f>
        <v/>
      </c>
      <c r="Q24" s="11">
        <f>IF(A24="","",IF(D24="Vacant","Vacant",IF(M24&gt;0,"Owes rent",IF(D24="Notice","Notice given",IF(P24="MTM","Month to month",IF(P24&lt;0,"Lease end passed",IF(P24&lt;3,"Ends within 3 mo",IF(K24&lt;I24,"Low deposit",""))))))))</f>
        <v/>
      </c>
    </row>
    <row r="25">
      <c r="C25" s="7" t="n"/>
      <c r="F25" s="8" t="n"/>
      <c r="G25" s="8" t="n"/>
      <c r="H25" s="9" t="n"/>
      <c r="I25" s="9" t="n"/>
      <c r="J25" s="9" t="n"/>
      <c r="K25" s="9" t="n"/>
      <c r="L25" s="9" t="n"/>
      <c r="M25" s="9" t="n"/>
      <c r="N25" s="10">
        <f>IF(A25="","",IF(D25="Vacant",0,H25-I25))</f>
        <v/>
      </c>
      <c r="O25" s="10">
        <f>IF(A25="","",IF(D25="Vacant",H25,0))</f>
        <v/>
      </c>
      <c r="P25" s="11">
        <f>IF(OR(A25="",D25="Vacant"),"",IF(G25="","MTM",(YEAR(G25)-YEAR($B$2))*12+MONTH(G25)-MONTH($B$2)))</f>
        <v/>
      </c>
      <c r="Q25" s="11">
        <f>IF(A25="","",IF(D25="Vacant","Vacant",IF(M25&gt;0,"Owes rent",IF(D25="Notice","Notice given",IF(P25="MTM","Month to month",IF(P25&lt;0,"Lease end passed",IF(P25&lt;3,"Ends within 3 mo",IF(K25&lt;I25,"Low deposit",""))))))))</f>
        <v/>
      </c>
    </row>
    <row r="26">
      <c r="C26" s="7" t="n"/>
      <c r="F26" s="8" t="n"/>
      <c r="G26" s="8" t="n"/>
      <c r="H26" s="9" t="n"/>
      <c r="I26" s="9" t="n"/>
      <c r="J26" s="9" t="n"/>
      <c r="K26" s="9" t="n"/>
      <c r="L26" s="9" t="n"/>
      <c r="M26" s="9" t="n"/>
      <c r="N26" s="10">
        <f>IF(A26="","",IF(D26="Vacant",0,H26-I26))</f>
        <v/>
      </c>
      <c r="O26" s="10">
        <f>IF(A26="","",IF(D26="Vacant",H26,0))</f>
        <v/>
      </c>
      <c r="P26" s="11">
        <f>IF(OR(A26="",D26="Vacant"),"",IF(G26="","MTM",(YEAR(G26)-YEAR($B$2))*12+MONTH(G26)-MONTH($B$2)))</f>
        <v/>
      </c>
      <c r="Q26" s="11">
        <f>IF(A26="","",IF(D26="Vacant","Vacant",IF(M26&gt;0,"Owes rent",IF(D26="Notice","Notice given",IF(P26="MTM","Month to month",IF(P26&lt;0,"Lease end passed",IF(P26&lt;3,"Ends within 3 mo",IF(K26&lt;I26,"Low deposit",""))))))))</f>
        <v/>
      </c>
    </row>
    <row r="27">
      <c r="C27" s="7" t="n"/>
      <c r="F27" s="8" t="n"/>
      <c r="G27" s="8" t="n"/>
      <c r="H27" s="9" t="n"/>
      <c r="I27" s="9" t="n"/>
      <c r="J27" s="9" t="n"/>
      <c r="K27" s="9" t="n"/>
      <c r="L27" s="9" t="n"/>
      <c r="M27" s="9" t="n"/>
      <c r="N27" s="10">
        <f>IF(A27="","",IF(D27="Vacant",0,H27-I27))</f>
        <v/>
      </c>
      <c r="O27" s="10">
        <f>IF(A27="","",IF(D27="Vacant",H27,0))</f>
        <v/>
      </c>
      <c r="P27" s="11">
        <f>IF(OR(A27="",D27="Vacant"),"",IF(G27="","MTM",(YEAR(G27)-YEAR($B$2))*12+MONTH(G27)-MONTH($B$2)))</f>
        <v/>
      </c>
      <c r="Q27" s="11">
        <f>IF(A27="","",IF(D27="Vacant","Vacant",IF(M27&gt;0,"Owes rent",IF(D27="Notice","Notice given",IF(P27="MTM","Month to month",IF(P27&lt;0,"Lease end passed",IF(P27&lt;3,"Ends within 3 mo",IF(K27&lt;I27,"Low deposit",""))))))))</f>
        <v/>
      </c>
    </row>
    <row r="28">
      <c r="C28" s="7" t="n"/>
      <c r="F28" s="8" t="n"/>
      <c r="G28" s="8" t="n"/>
      <c r="H28" s="9" t="n"/>
      <c r="I28" s="9" t="n"/>
      <c r="J28" s="9" t="n"/>
      <c r="K28" s="9" t="n"/>
      <c r="L28" s="9" t="n"/>
      <c r="M28" s="9" t="n"/>
      <c r="N28" s="10">
        <f>IF(A28="","",IF(D28="Vacant",0,H28-I28))</f>
        <v/>
      </c>
      <c r="O28" s="10">
        <f>IF(A28="","",IF(D28="Vacant",H28,0))</f>
        <v/>
      </c>
      <c r="P28" s="11">
        <f>IF(OR(A28="",D28="Vacant"),"",IF(G28="","MTM",(YEAR(G28)-YEAR($B$2))*12+MONTH(G28)-MONTH($B$2)))</f>
        <v/>
      </c>
      <c r="Q28" s="11">
        <f>IF(A28="","",IF(D28="Vacant","Vacant",IF(M28&gt;0,"Owes rent",IF(D28="Notice","Notice given",IF(P28="MTM","Month to month",IF(P28&lt;0,"Lease end passed",IF(P28&lt;3,"Ends within 3 mo",IF(K28&lt;I28,"Low deposit",""))))))))</f>
        <v/>
      </c>
    </row>
    <row r="29">
      <c r="C29" s="7" t="n"/>
      <c r="F29" s="8" t="n"/>
      <c r="G29" s="8" t="n"/>
      <c r="H29" s="9" t="n"/>
      <c r="I29" s="9" t="n"/>
      <c r="J29" s="9" t="n"/>
      <c r="K29" s="9" t="n"/>
      <c r="L29" s="9" t="n"/>
      <c r="M29" s="9" t="n"/>
      <c r="N29" s="10">
        <f>IF(A29="","",IF(D29="Vacant",0,H29-I29))</f>
        <v/>
      </c>
      <c r="O29" s="10">
        <f>IF(A29="","",IF(D29="Vacant",H29,0))</f>
        <v/>
      </c>
      <c r="P29" s="11">
        <f>IF(OR(A29="",D29="Vacant"),"",IF(G29="","MTM",(YEAR(G29)-YEAR($B$2))*12+MONTH(G29)-MONTH($B$2)))</f>
        <v/>
      </c>
      <c r="Q29" s="11">
        <f>IF(A29="","",IF(D29="Vacant","Vacant",IF(M29&gt;0,"Owes rent",IF(D29="Notice","Notice given",IF(P29="MTM","Month to month",IF(P29&lt;0,"Lease end passed",IF(P29&lt;3,"Ends within 3 mo",IF(K29&lt;I29,"Low deposit",""))))))))</f>
        <v/>
      </c>
    </row>
    <row r="30">
      <c r="C30" s="7" t="n"/>
      <c r="F30" s="8" t="n"/>
      <c r="G30" s="8" t="n"/>
      <c r="H30" s="9" t="n"/>
      <c r="I30" s="9" t="n"/>
      <c r="J30" s="9" t="n"/>
      <c r="K30" s="9" t="n"/>
      <c r="L30" s="9" t="n"/>
      <c r="M30" s="9" t="n"/>
      <c r="N30" s="10">
        <f>IF(A30="","",IF(D30="Vacant",0,H30-I30))</f>
        <v/>
      </c>
      <c r="O30" s="10">
        <f>IF(A30="","",IF(D30="Vacant",H30,0))</f>
        <v/>
      </c>
      <c r="P30" s="11">
        <f>IF(OR(A30="",D30="Vacant"),"",IF(G30="","MTM",(YEAR(G30)-YEAR($B$2))*12+MONTH(G30)-MONTH($B$2)))</f>
        <v/>
      </c>
      <c r="Q30" s="11">
        <f>IF(A30="","",IF(D30="Vacant","Vacant",IF(M30&gt;0,"Owes rent",IF(D30="Notice","Notice given",IF(P30="MTM","Month to month",IF(P30&lt;0,"Lease end passed",IF(P30&lt;3,"Ends within 3 mo",IF(K30&lt;I30,"Low deposit",""))))))))</f>
        <v/>
      </c>
    </row>
    <row r="31">
      <c r="C31" s="7" t="n"/>
      <c r="F31" s="8" t="n"/>
      <c r="G31" s="8" t="n"/>
      <c r="H31" s="9" t="n"/>
      <c r="I31" s="9" t="n"/>
      <c r="J31" s="9" t="n"/>
      <c r="K31" s="9" t="n"/>
      <c r="L31" s="9" t="n"/>
      <c r="M31" s="9" t="n"/>
      <c r="N31" s="10">
        <f>IF(A31="","",IF(D31="Vacant",0,H31-I31))</f>
        <v/>
      </c>
      <c r="O31" s="10">
        <f>IF(A31="","",IF(D31="Vacant",H31,0))</f>
        <v/>
      </c>
      <c r="P31" s="11">
        <f>IF(OR(A31="",D31="Vacant"),"",IF(G31="","MTM",(YEAR(G31)-YEAR($B$2))*12+MONTH(G31)-MONTH($B$2)))</f>
        <v/>
      </c>
      <c r="Q31" s="11">
        <f>IF(A31="","",IF(D31="Vacant","Vacant",IF(M31&gt;0,"Owes rent",IF(D31="Notice","Notice given",IF(P31="MTM","Month to month",IF(P31&lt;0,"Lease end passed",IF(P31&lt;3,"Ends within 3 mo",IF(K31&lt;I31,"Low deposit",""))))))))</f>
        <v/>
      </c>
    </row>
    <row r="32">
      <c r="C32" s="7" t="n"/>
      <c r="F32" s="8" t="n"/>
      <c r="G32" s="8" t="n"/>
      <c r="H32" s="9" t="n"/>
      <c r="I32" s="9" t="n"/>
      <c r="J32" s="9" t="n"/>
      <c r="K32" s="9" t="n"/>
      <c r="L32" s="9" t="n"/>
      <c r="M32" s="9" t="n"/>
      <c r="N32" s="10">
        <f>IF(A32="","",IF(D32="Vacant",0,H32-I32))</f>
        <v/>
      </c>
      <c r="O32" s="10">
        <f>IF(A32="","",IF(D32="Vacant",H32,0))</f>
        <v/>
      </c>
      <c r="P32" s="11">
        <f>IF(OR(A32="",D32="Vacant"),"",IF(G32="","MTM",(YEAR(G32)-YEAR($B$2))*12+MONTH(G32)-MONTH($B$2)))</f>
        <v/>
      </c>
      <c r="Q32" s="11">
        <f>IF(A32="","",IF(D32="Vacant","Vacant",IF(M32&gt;0,"Owes rent",IF(D32="Notice","Notice given",IF(P32="MTM","Month to month",IF(P32&lt;0,"Lease end passed",IF(P32&lt;3,"Ends within 3 mo",IF(K32&lt;I32,"Low deposit",""))))))))</f>
        <v/>
      </c>
    </row>
    <row r="33">
      <c r="C33" s="7" t="n"/>
      <c r="F33" s="8" t="n"/>
      <c r="G33" s="8" t="n"/>
      <c r="H33" s="9" t="n"/>
      <c r="I33" s="9" t="n"/>
      <c r="J33" s="9" t="n"/>
      <c r="K33" s="9" t="n"/>
      <c r="L33" s="9" t="n"/>
      <c r="M33" s="9" t="n"/>
      <c r="N33" s="10">
        <f>IF(A33="","",IF(D33="Vacant",0,H33-I33))</f>
        <v/>
      </c>
      <c r="O33" s="10">
        <f>IF(A33="","",IF(D33="Vacant",H33,0))</f>
        <v/>
      </c>
      <c r="P33" s="11">
        <f>IF(OR(A33="",D33="Vacant"),"",IF(G33="","MTM",(YEAR(G33)-YEAR($B$2))*12+MONTH(G33)-MONTH($B$2)))</f>
        <v/>
      </c>
      <c r="Q33" s="11">
        <f>IF(A33="","",IF(D33="Vacant","Vacant",IF(M33&gt;0,"Owes rent",IF(D33="Notice","Notice given",IF(P33="MTM","Month to month",IF(P33&lt;0,"Lease end passed",IF(P33&lt;3,"Ends within 3 mo",IF(K33&lt;I33,"Low deposit",""))))))))</f>
        <v/>
      </c>
    </row>
    <row r="34">
      <c r="C34" s="7" t="n"/>
      <c r="F34" s="8" t="n"/>
      <c r="G34" s="8" t="n"/>
      <c r="H34" s="9" t="n"/>
      <c r="I34" s="9" t="n"/>
      <c r="J34" s="9" t="n"/>
      <c r="K34" s="9" t="n"/>
      <c r="L34" s="9" t="n"/>
      <c r="M34" s="9" t="n"/>
      <c r="N34" s="10">
        <f>IF(A34="","",IF(D34="Vacant",0,H34-I34))</f>
        <v/>
      </c>
      <c r="O34" s="10">
        <f>IF(A34="","",IF(D34="Vacant",H34,0))</f>
        <v/>
      </c>
      <c r="P34" s="11">
        <f>IF(OR(A34="",D34="Vacant"),"",IF(G34="","MTM",(YEAR(G34)-YEAR($B$2))*12+MONTH(G34)-MONTH($B$2)))</f>
        <v/>
      </c>
      <c r="Q34" s="11">
        <f>IF(A34="","",IF(D34="Vacant","Vacant",IF(M34&gt;0,"Owes rent",IF(D34="Notice","Notice given",IF(P34="MTM","Month to month",IF(P34&lt;0,"Lease end passed",IF(P34&lt;3,"Ends within 3 mo",IF(K34&lt;I34,"Low deposit",""))))))))</f>
        <v/>
      </c>
    </row>
    <row r="35">
      <c r="C35" s="7" t="n"/>
      <c r="F35" s="8" t="n"/>
      <c r="G35" s="8" t="n"/>
      <c r="H35" s="9" t="n"/>
      <c r="I35" s="9" t="n"/>
      <c r="J35" s="9" t="n"/>
      <c r="K35" s="9" t="n"/>
      <c r="L35" s="9" t="n"/>
      <c r="M35" s="9" t="n"/>
      <c r="N35" s="10">
        <f>IF(A35="","",IF(D35="Vacant",0,H35-I35))</f>
        <v/>
      </c>
      <c r="O35" s="10">
        <f>IF(A35="","",IF(D35="Vacant",H35,0))</f>
        <v/>
      </c>
      <c r="P35" s="11">
        <f>IF(OR(A35="",D35="Vacant"),"",IF(G35="","MTM",(YEAR(G35)-YEAR($B$2))*12+MONTH(G35)-MONTH($B$2)))</f>
        <v/>
      </c>
      <c r="Q35" s="11">
        <f>IF(A35="","",IF(D35="Vacant","Vacant",IF(M35&gt;0,"Owes rent",IF(D35="Notice","Notice given",IF(P35="MTM","Month to month",IF(P35&lt;0,"Lease end passed",IF(P35&lt;3,"Ends within 3 mo",IF(K35&lt;I35,"Low deposit",""))))))))</f>
        <v/>
      </c>
    </row>
    <row r="36">
      <c r="C36" s="7" t="n"/>
      <c r="F36" s="8" t="n"/>
      <c r="G36" s="8" t="n"/>
      <c r="H36" s="9" t="n"/>
      <c r="I36" s="9" t="n"/>
      <c r="J36" s="9" t="n"/>
      <c r="K36" s="9" t="n"/>
      <c r="L36" s="9" t="n"/>
      <c r="M36" s="9" t="n"/>
      <c r="N36" s="10">
        <f>IF(A36="","",IF(D36="Vacant",0,H36-I36))</f>
        <v/>
      </c>
      <c r="O36" s="10">
        <f>IF(A36="","",IF(D36="Vacant",H36,0))</f>
        <v/>
      </c>
      <c r="P36" s="11">
        <f>IF(OR(A36="",D36="Vacant"),"",IF(G36="","MTM",(YEAR(G36)-YEAR($B$2))*12+MONTH(G36)-MONTH($B$2)))</f>
        <v/>
      </c>
      <c r="Q36" s="11">
        <f>IF(A36="","",IF(D36="Vacant","Vacant",IF(M36&gt;0,"Owes rent",IF(D36="Notice","Notice given",IF(P36="MTM","Month to month",IF(P36&lt;0,"Lease end passed",IF(P36&lt;3,"Ends within 3 mo",IF(K36&lt;I36,"Low deposit",""))))))))</f>
        <v/>
      </c>
    </row>
    <row r="37">
      <c r="C37" s="7" t="n"/>
      <c r="F37" s="8" t="n"/>
      <c r="G37" s="8" t="n"/>
      <c r="H37" s="9" t="n"/>
      <c r="I37" s="9" t="n"/>
      <c r="J37" s="9" t="n"/>
      <c r="K37" s="9" t="n"/>
      <c r="L37" s="9" t="n"/>
      <c r="M37" s="9" t="n"/>
      <c r="N37" s="10">
        <f>IF(A37="","",IF(D37="Vacant",0,H37-I37))</f>
        <v/>
      </c>
      <c r="O37" s="10">
        <f>IF(A37="","",IF(D37="Vacant",H37,0))</f>
        <v/>
      </c>
      <c r="P37" s="11">
        <f>IF(OR(A37="",D37="Vacant"),"",IF(G37="","MTM",(YEAR(G37)-YEAR($B$2))*12+MONTH(G37)-MONTH($B$2)))</f>
        <v/>
      </c>
      <c r="Q37" s="11">
        <f>IF(A37="","",IF(D37="Vacant","Vacant",IF(M37&gt;0,"Owes rent",IF(D37="Notice","Notice given",IF(P37="MTM","Month to month",IF(P37&lt;0,"Lease end passed",IF(P37&lt;3,"Ends within 3 mo",IF(K37&lt;I37,"Low deposit",""))))))))</f>
        <v/>
      </c>
    </row>
    <row r="38">
      <c r="C38" s="7" t="n"/>
      <c r="F38" s="8" t="n"/>
      <c r="G38" s="8" t="n"/>
      <c r="H38" s="9" t="n"/>
      <c r="I38" s="9" t="n"/>
      <c r="J38" s="9" t="n"/>
      <c r="K38" s="9" t="n"/>
      <c r="L38" s="9" t="n"/>
      <c r="M38" s="9" t="n"/>
      <c r="N38" s="10">
        <f>IF(A38="","",IF(D38="Vacant",0,H38-I38))</f>
        <v/>
      </c>
      <c r="O38" s="10">
        <f>IF(A38="","",IF(D38="Vacant",H38,0))</f>
        <v/>
      </c>
      <c r="P38" s="11">
        <f>IF(OR(A38="",D38="Vacant"),"",IF(G38="","MTM",(YEAR(G38)-YEAR($B$2))*12+MONTH(G38)-MONTH($B$2)))</f>
        <v/>
      </c>
      <c r="Q38" s="11">
        <f>IF(A38="","",IF(D38="Vacant","Vacant",IF(M38&gt;0,"Owes rent",IF(D38="Notice","Notice given",IF(P38="MTM","Month to month",IF(P38&lt;0,"Lease end passed",IF(P38&lt;3,"Ends within 3 mo",IF(K38&lt;I38,"Low deposit",""))))))))</f>
        <v/>
      </c>
    </row>
    <row r="39">
      <c r="C39" s="7" t="n"/>
      <c r="F39" s="8" t="n"/>
      <c r="G39" s="8" t="n"/>
      <c r="H39" s="9" t="n"/>
      <c r="I39" s="9" t="n"/>
      <c r="J39" s="9" t="n"/>
      <c r="K39" s="9" t="n"/>
      <c r="L39" s="9" t="n"/>
      <c r="M39" s="9" t="n"/>
      <c r="N39" s="10">
        <f>IF(A39="","",IF(D39="Vacant",0,H39-I39))</f>
        <v/>
      </c>
      <c r="O39" s="10">
        <f>IF(A39="","",IF(D39="Vacant",H39,0))</f>
        <v/>
      </c>
      <c r="P39" s="11">
        <f>IF(OR(A39="",D39="Vacant"),"",IF(G39="","MTM",(YEAR(G39)-YEAR($B$2))*12+MONTH(G39)-MONTH($B$2)))</f>
        <v/>
      </c>
      <c r="Q39" s="11">
        <f>IF(A39="","",IF(D39="Vacant","Vacant",IF(M39&gt;0,"Owes rent",IF(D39="Notice","Notice given",IF(P39="MTM","Month to month",IF(P39&lt;0,"Lease end passed",IF(P39&lt;3,"Ends within 3 mo",IF(K39&lt;I39,"Low deposit",""))))))))</f>
        <v/>
      </c>
    </row>
    <row r="40">
      <c r="C40" s="7" t="n"/>
      <c r="F40" s="8" t="n"/>
      <c r="G40" s="8" t="n"/>
      <c r="H40" s="9" t="n"/>
      <c r="I40" s="9" t="n"/>
      <c r="J40" s="9" t="n"/>
      <c r="K40" s="9" t="n"/>
      <c r="L40" s="9" t="n"/>
      <c r="M40" s="9" t="n"/>
      <c r="N40" s="10">
        <f>IF(A40="","",IF(D40="Vacant",0,H40-I40))</f>
        <v/>
      </c>
      <c r="O40" s="10">
        <f>IF(A40="","",IF(D40="Vacant",H40,0))</f>
        <v/>
      </c>
      <c r="P40" s="11">
        <f>IF(OR(A40="",D40="Vacant"),"",IF(G40="","MTM",(YEAR(G40)-YEAR($B$2))*12+MONTH(G40)-MONTH($B$2)))</f>
        <v/>
      </c>
      <c r="Q40" s="11">
        <f>IF(A40="","",IF(D40="Vacant","Vacant",IF(M40&gt;0,"Owes rent",IF(D40="Notice","Notice given",IF(P40="MTM","Month to month",IF(P40&lt;0,"Lease end passed",IF(P40&lt;3,"Ends within 3 mo",IF(K40&lt;I40,"Low deposit",""))))))))</f>
        <v/>
      </c>
    </row>
    <row r="41">
      <c r="C41" s="7" t="n"/>
      <c r="F41" s="8" t="n"/>
      <c r="G41" s="8" t="n"/>
      <c r="H41" s="9" t="n"/>
      <c r="I41" s="9" t="n"/>
      <c r="J41" s="9" t="n"/>
      <c r="K41" s="9" t="n"/>
      <c r="L41" s="9" t="n"/>
      <c r="M41" s="9" t="n"/>
      <c r="N41" s="10">
        <f>IF(A41="","",IF(D41="Vacant",0,H41-I41))</f>
        <v/>
      </c>
      <c r="O41" s="10">
        <f>IF(A41="","",IF(D41="Vacant",H41,0))</f>
        <v/>
      </c>
      <c r="P41" s="11">
        <f>IF(OR(A41="",D41="Vacant"),"",IF(G41="","MTM",(YEAR(G41)-YEAR($B$2))*12+MONTH(G41)-MONTH($B$2)))</f>
        <v/>
      </c>
      <c r="Q41" s="11">
        <f>IF(A41="","",IF(D41="Vacant","Vacant",IF(M41&gt;0,"Owes rent",IF(D41="Notice","Notice given",IF(P41="MTM","Month to month",IF(P41&lt;0,"Lease end passed",IF(P41&lt;3,"Ends within 3 mo",IF(K41&lt;I41,"Low deposit",""))))))))</f>
        <v/>
      </c>
    </row>
    <row r="42">
      <c r="C42" s="7" t="n"/>
      <c r="F42" s="8" t="n"/>
      <c r="G42" s="8" t="n"/>
      <c r="H42" s="9" t="n"/>
      <c r="I42" s="9" t="n"/>
      <c r="J42" s="9" t="n"/>
      <c r="K42" s="9" t="n"/>
      <c r="L42" s="9" t="n"/>
      <c r="M42" s="9" t="n"/>
      <c r="N42" s="10">
        <f>IF(A42="","",IF(D42="Vacant",0,H42-I42))</f>
        <v/>
      </c>
      <c r="O42" s="10">
        <f>IF(A42="","",IF(D42="Vacant",H42,0))</f>
        <v/>
      </c>
      <c r="P42" s="11">
        <f>IF(OR(A42="",D42="Vacant"),"",IF(G42="","MTM",(YEAR(G42)-YEAR($B$2))*12+MONTH(G42)-MONTH($B$2)))</f>
        <v/>
      </c>
      <c r="Q42" s="11">
        <f>IF(A42="","",IF(D42="Vacant","Vacant",IF(M42&gt;0,"Owes rent",IF(D42="Notice","Notice given",IF(P42="MTM","Month to month",IF(P42&lt;0,"Lease end passed",IF(P42&lt;3,"Ends within 3 mo",IF(K42&lt;I42,"Low deposit",""))))))))</f>
        <v/>
      </c>
    </row>
    <row r="43">
      <c r="C43" s="7" t="n"/>
      <c r="F43" s="8" t="n"/>
      <c r="G43" s="8" t="n"/>
      <c r="H43" s="9" t="n"/>
      <c r="I43" s="9" t="n"/>
      <c r="J43" s="9" t="n"/>
      <c r="K43" s="9" t="n"/>
      <c r="L43" s="9" t="n"/>
      <c r="M43" s="9" t="n"/>
      <c r="N43" s="10">
        <f>IF(A43="","",IF(D43="Vacant",0,H43-I43))</f>
        <v/>
      </c>
      <c r="O43" s="10">
        <f>IF(A43="","",IF(D43="Vacant",H43,0))</f>
        <v/>
      </c>
      <c r="P43" s="11">
        <f>IF(OR(A43="",D43="Vacant"),"",IF(G43="","MTM",(YEAR(G43)-YEAR($B$2))*12+MONTH(G43)-MONTH($B$2)))</f>
        <v/>
      </c>
      <c r="Q43" s="11">
        <f>IF(A43="","",IF(D43="Vacant","Vacant",IF(M43&gt;0,"Owes rent",IF(D43="Notice","Notice given",IF(P43="MTM","Month to month",IF(P43&lt;0,"Lease end passed",IF(P43&lt;3,"Ends within 3 mo",IF(K43&lt;I43,"Low deposit",""))))))))</f>
        <v/>
      </c>
    </row>
    <row r="44">
      <c r="C44" s="7" t="n"/>
      <c r="F44" s="8" t="n"/>
      <c r="G44" s="8" t="n"/>
      <c r="H44" s="9" t="n"/>
      <c r="I44" s="9" t="n"/>
      <c r="J44" s="9" t="n"/>
      <c r="K44" s="9" t="n"/>
      <c r="L44" s="9" t="n"/>
      <c r="M44" s="9" t="n"/>
      <c r="N44" s="10">
        <f>IF(A44="","",IF(D44="Vacant",0,H44-I44))</f>
        <v/>
      </c>
      <c r="O44" s="10">
        <f>IF(A44="","",IF(D44="Vacant",H44,0))</f>
        <v/>
      </c>
      <c r="P44" s="11">
        <f>IF(OR(A44="",D44="Vacant"),"",IF(G44="","MTM",(YEAR(G44)-YEAR($B$2))*12+MONTH(G44)-MONTH($B$2)))</f>
        <v/>
      </c>
      <c r="Q44" s="11">
        <f>IF(A44="","",IF(D44="Vacant","Vacant",IF(M44&gt;0,"Owes rent",IF(D44="Notice","Notice given",IF(P44="MTM","Month to month",IF(P44&lt;0,"Lease end passed",IF(P44&lt;3,"Ends within 3 mo",IF(K44&lt;I44,"Low deposit",""))))))))</f>
        <v/>
      </c>
    </row>
    <row r="45">
      <c r="C45" s="7" t="n"/>
      <c r="F45" s="8" t="n"/>
      <c r="G45" s="8" t="n"/>
      <c r="H45" s="9" t="n"/>
      <c r="I45" s="9" t="n"/>
      <c r="J45" s="9" t="n"/>
      <c r="K45" s="9" t="n"/>
      <c r="L45" s="9" t="n"/>
      <c r="M45" s="9" t="n"/>
      <c r="N45" s="10">
        <f>IF(A45="","",IF(D45="Vacant",0,H45-I45))</f>
        <v/>
      </c>
      <c r="O45" s="10">
        <f>IF(A45="","",IF(D45="Vacant",H45,0))</f>
        <v/>
      </c>
      <c r="P45" s="11">
        <f>IF(OR(A45="",D45="Vacant"),"",IF(G45="","MTM",(YEAR(G45)-YEAR($B$2))*12+MONTH(G45)-MONTH($B$2)))</f>
        <v/>
      </c>
      <c r="Q45" s="11">
        <f>IF(A45="","",IF(D45="Vacant","Vacant",IF(M45&gt;0,"Owes rent",IF(D45="Notice","Notice given",IF(P45="MTM","Month to month",IF(P45&lt;0,"Lease end passed",IF(P45&lt;3,"Ends within 3 mo",IF(K45&lt;I45,"Low deposit",""))))))))</f>
        <v/>
      </c>
    </row>
    <row r="46">
      <c r="C46" s="7" t="n"/>
      <c r="F46" s="8" t="n"/>
      <c r="G46" s="8" t="n"/>
      <c r="H46" s="9" t="n"/>
      <c r="I46" s="9" t="n"/>
      <c r="J46" s="9" t="n"/>
      <c r="K46" s="9" t="n"/>
      <c r="L46" s="9" t="n"/>
      <c r="M46" s="9" t="n"/>
      <c r="N46" s="10">
        <f>IF(A46="","",IF(D46="Vacant",0,H46-I46))</f>
        <v/>
      </c>
      <c r="O46" s="10">
        <f>IF(A46="","",IF(D46="Vacant",H46,0))</f>
        <v/>
      </c>
      <c r="P46" s="11">
        <f>IF(OR(A46="",D46="Vacant"),"",IF(G46="","MTM",(YEAR(G46)-YEAR($B$2))*12+MONTH(G46)-MONTH($B$2)))</f>
        <v/>
      </c>
      <c r="Q46" s="11">
        <f>IF(A46="","",IF(D46="Vacant","Vacant",IF(M46&gt;0,"Owes rent",IF(D46="Notice","Notice given",IF(P46="MTM","Month to month",IF(P46&lt;0,"Lease end passed",IF(P46&lt;3,"Ends within 3 mo",IF(K46&lt;I46,"Low deposit",""))))))))</f>
        <v/>
      </c>
    </row>
    <row r="47">
      <c r="C47" s="7" t="n"/>
      <c r="F47" s="8" t="n"/>
      <c r="G47" s="8" t="n"/>
      <c r="H47" s="9" t="n"/>
      <c r="I47" s="9" t="n"/>
      <c r="J47" s="9" t="n"/>
      <c r="K47" s="9" t="n"/>
      <c r="L47" s="9" t="n"/>
      <c r="M47" s="9" t="n"/>
      <c r="N47" s="10">
        <f>IF(A47="","",IF(D47="Vacant",0,H47-I47))</f>
        <v/>
      </c>
      <c r="O47" s="10">
        <f>IF(A47="","",IF(D47="Vacant",H47,0))</f>
        <v/>
      </c>
      <c r="P47" s="11">
        <f>IF(OR(A47="",D47="Vacant"),"",IF(G47="","MTM",(YEAR(G47)-YEAR($B$2))*12+MONTH(G47)-MONTH($B$2)))</f>
        <v/>
      </c>
      <c r="Q47" s="11">
        <f>IF(A47="","",IF(D47="Vacant","Vacant",IF(M47&gt;0,"Owes rent",IF(D47="Notice","Notice given",IF(P47="MTM","Month to month",IF(P47&lt;0,"Lease end passed",IF(P47&lt;3,"Ends within 3 mo",IF(K47&lt;I47,"Low deposit",""))))))))</f>
        <v/>
      </c>
    </row>
    <row r="48">
      <c r="C48" s="7" t="n"/>
      <c r="F48" s="8" t="n"/>
      <c r="G48" s="8" t="n"/>
      <c r="H48" s="9" t="n"/>
      <c r="I48" s="9" t="n"/>
      <c r="J48" s="9" t="n"/>
      <c r="K48" s="9" t="n"/>
      <c r="L48" s="9" t="n"/>
      <c r="M48" s="9" t="n"/>
      <c r="N48" s="10">
        <f>IF(A48="","",IF(D48="Vacant",0,H48-I48))</f>
        <v/>
      </c>
      <c r="O48" s="10">
        <f>IF(A48="","",IF(D48="Vacant",H48,0))</f>
        <v/>
      </c>
      <c r="P48" s="11">
        <f>IF(OR(A48="",D48="Vacant"),"",IF(G48="","MTM",(YEAR(G48)-YEAR($B$2))*12+MONTH(G48)-MONTH($B$2)))</f>
        <v/>
      </c>
      <c r="Q48" s="11">
        <f>IF(A48="","",IF(D48="Vacant","Vacant",IF(M48&gt;0,"Owes rent",IF(D48="Notice","Notice given",IF(P48="MTM","Month to month",IF(P48&lt;0,"Lease end passed",IF(P48&lt;3,"Ends within 3 mo",IF(K48&lt;I48,"Low deposit",""))))))))</f>
        <v/>
      </c>
    </row>
    <row r="49">
      <c r="C49" s="7" t="n"/>
      <c r="F49" s="8" t="n"/>
      <c r="G49" s="8" t="n"/>
      <c r="H49" s="9" t="n"/>
      <c r="I49" s="9" t="n"/>
      <c r="J49" s="9" t="n"/>
      <c r="K49" s="9" t="n"/>
      <c r="L49" s="9" t="n"/>
      <c r="M49" s="9" t="n"/>
      <c r="N49" s="10">
        <f>IF(A49="","",IF(D49="Vacant",0,H49-I49))</f>
        <v/>
      </c>
      <c r="O49" s="10">
        <f>IF(A49="","",IF(D49="Vacant",H49,0))</f>
        <v/>
      </c>
      <c r="P49" s="11">
        <f>IF(OR(A49="",D49="Vacant"),"",IF(G49="","MTM",(YEAR(G49)-YEAR($B$2))*12+MONTH(G49)-MONTH($B$2)))</f>
        <v/>
      </c>
      <c r="Q49" s="11">
        <f>IF(A49="","",IF(D49="Vacant","Vacant",IF(M49&gt;0,"Owes rent",IF(D49="Notice","Notice given",IF(P49="MTM","Month to month",IF(P49&lt;0,"Lease end passed",IF(P49&lt;3,"Ends within 3 mo",IF(K49&lt;I49,"Low deposit",""))))))))</f>
        <v/>
      </c>
    </row>
    <row r="50">
      <c r="C50" s="7" t="n"/>
      <c r="F50" s="8" t="n"/>
      <c r="G50" s="8" t="n"/>
      <c r="H50" s="9" t="n"/>
      <c r="I50" s="9" t="n"/>
      <c r="J50" s="9" t="n"/>
      <c r="K50" s="9" t="n"/>
      <c r="L50" s="9" t="n"/>
      <c r="M50" s="9" t="n"/>
      <c r="N50" s="10">
        <f>IF(A50="","",IF(D50="Vacant",0,H50-I50))</f>
        <v/>
      </c>
      <c r="O50" s="10">
        <f>IF(A50="","",IF(D50="Vacant",H50,0))</f>
        <v/>
      </c>
      <c r="P50" s="11">
        <f>IF(OR(A50="",D50="Vacant"),"",IF(G50="","MTM",(YEAR(G50)-YEAR($B$2))*12+MONTH(G50)-MONTH($B$2)))</f>
        <v/>
      </c>
      <c r="Q50" s="11">
        <f>IF(A50="","",IF(D50="Vacant","Vacant",IF(M50&gt;0,"Owes rent",IF(D50="Notice","Notice given",IF(P50="MTM","Month to month",IF(P50&lt;0,"Lease end passed",IF(P50&lt;3,"Ends within 3 mo",IF(K50&lt;I50,"Low deposit",""))))))))</f>
        <v/>
      </c>
    </row>
    <row r="51">
      <c r="C51" s="7" t="n"/>
      <c r="F51" s="8" t="n"/>
      <c r="G51" s="8" t="n"/>
      <c r="H51" s="9" t="n"/>
      <c r="I51" s="9" t="n"/>
      <c r="J51" s="9" t="n"/>
      <c r="K51" s="9" t="n"/>
      <c r="L51" s="9" t="n"/>
      <c r="M51" s="9" t="n"/>
      <c r="N51" s="10">
        <f>IF(A51="","",IF(D51="Vacant",0,H51-I51))</f>
        <v/>
      </c>
      <c r="O51" s="10">
        <f>IF(A51="","",IF(D51="Vacant",H51,0))</f>
        <v/>
      </c>
      <c r="P51" s="11">
        <f>IF(OR(A51="",D51="Vacant"),"",IF(G51="","MTM",(YEAR(G51)-YEAR($B$2))*12+MONTH(G51)-MONTH($B$2)))</f>
        <v/>
      </c>
      <c r="Q51" s="11">
        <f>IF(A51="","",IF(D51="Vacant","Vacant",IF(M51&gt;0,"Owes rent",IF(D51="Notice","Notice given",IF(P51="MTM","Month to month",IF(P51&lt;0,"Lease end passed",IF(P51&lt;3,"Ends within 3 mo",IF(K51&lt;I51,"Low deposit",""))))))))</f>
        <v/>
      </c>
    </row>
    <row r="52">
      <c r="C52" s="7" t="n"/>
      <c r="F52" s="8" t="n"/>
      <c r="G52" s="8" t="n"/>
      <c r="H52" s="9" t="n"/>
      <c r="I52" s="9" t="n"/>
      <c r="J52" s="9" t="n"/>
      <c r="K52" s="9" t="n"/>
      <c r="L52" s="9" t="n"/>
      <c r="M52" s="9" t="n"/>
      <c r="N52" s="10">
        <f>IF(A52="","",IF(D52="Vacant",0,H52-I52))</f>
        <v/>
      </c>
      <c r="O52" s="10">
        <f>IF(A52="","",IF(D52="Vacant",H52,0))</f>
        <v/>
      </c>
      <c r="P52" s="11">
        <f>IF(OR(A52="",D52="Vacant"),"",IF(G52="","MTM",(YEAR(G52)-YEAR($B$2))*12+MONTH(G52)-MONTH($B$2)))</f>
        <v/>
      </c>
      <c r="Q52" s="11">
        <f>IF(A52="","",IF(D52="Vacant","Vacant",IF(M52&gt;0,"Owes rent",IF(D52="Notice","Notice given",IF(P52="MTM","Month to month",IF(P52&lt;0,"Lease end passed",IF(P52&lt;3,"Ends within 3 mo",IF(K52&lt;I52,"Low deposit",""))))))))</f>
        <v/>
      </c>
    </row>
    <row r="53">
      <c r="C53" s="7" t="n"/>
      <c r="F53" s="8" t="n"/>
      <c r="G53" s="8" t="n"/>
      <c r="H53" s="9" t="n"/>
      <c r="I53" s="9" t="n"/>
      <c r="J53" s="9" t="n"/>
      <c r="K53" s="9" t="n"/>
      <c r="L53" s="9" t="n"/>
      <c r="M53" s="9" t="n"/>
      <c r="N53" s="10">
        <f>IF(A53="","",IF(D53="Vacant",0,H53-I53))</f>
        <v/>
      </c>
      <c r="O53" s="10">
        <f>IF(A53="","",IF(D53="Vacant",H53,0))</f>
        <v/>
      </c>
      <c r="P53" s="11">
        <f>IF(OR(A53="",D53="Vacant"),"",IF(G53="","MTM",(YEAR(G53)-YEAR($B$2))*12+MONTH(G53)-MONTH($B$2)))</f>
        <v/>
      </c>
      <c r="Q53" s="11">
        <f>IF(A53="","",IF(D53="Vacant","Vacant",IF(M53&gt;0,"Owes rent",IF(D53="Notice","Notice given",IF(P53="MTM","Month to month",IF(P53&lt;0,"Lease end passed",IF(P53&lt;3,"Ends within 3 mo",IF(K53&lt;I53,"Low deposit",""))))))))</f>
        <v/>
      </c>
    </row>
    <row r="54">
      <c r="C54" s="7" t="n"/>
      <c r="F54" s="8" t="n"/>
      <c r="G54" s="8" t="n"/>
      <c r="H54" s="9" t="n"/>
      <c r="I54" s="9" t="n"/>
      <c r="J54" s="9" t="n"/>
      <c r="K54" s="9" t="n"/>
      <c r="L54" s="9" t="n"/>
      <c r="M54" s="9" t="n"/>
      <c r="N54" s="10">
        <f>IF(A54="","",IF(D54="Vacant",0,H54-I54))</f>
        <v/>
      </c>
      <c r="O54" s="10">
        <f>IF(A54="","",IF(D54="Vacant",H54,0))</f>
        <v/>
      </c>
      <c r="P54" s="11">
        <f>IF(OR(A54="",D54="Vacant"),"",IF(G54="","MTM",(YEAR(G54)-YEAR($B$2))*12+MONTH(G54)-MONTH($B$2)))</f>
        <v/>
      </c>
      <c r="Q54" s="11">
        <f>IF(A54="","",IF(D54="Vacant","Vacant",IF(M54&gt;0,"Owes rent",IF(D54="Notice","Notice given",IF(P54="MTM","Month to month",IF(P54&lt;0,"Lease end passed",IF(P54&lt;3,"Ends within 3 mo",IF(K54&lt;I54,"Low deposit",""))))))))</f>
        <v/>
      </c>
    </row>
    <row r="55">
      <c r="C55" s="7" t="n"/>
      <c r="F55" s="8" t="n"/>
      <c r="G55" s="8" t="n"/>
      <c r="H55" s="9" t="n"/>
      <c r="I55" s="9" t="n"/>
      <c r="J55" s="9" t="n"/>
      <c r="K55" s="9" t="n"/>
      <c r="L55" s="9" t="n"/>
      <c r="M55" s="9" t="n"/>
      <c r="N55" s="10">
        <f>IF(A55="","",IF(D55="Vacant",0,H55-I55))</f>
        <v/>
      </c>
      <c r="O55" s="10">
        <f>IF(A55="","",IF(D55="Vacant",H55,0))</f>
        <v/>
      </c>
      <c r="P55" s="11">
        <f>IF(OR(A55="",D55="Vacant"),"",IF(G55="","MTM",(YEAR(G55)-YEAR($B$2))*12+MONTH(G55)-MONTH($B$2)))</f>
        <v/>
      </c>
      <c r="Q55" s="11">
        <f>IF(A55="","",IF(D55="Vacant","Vacant",IF(M55&gt;0,"Owes rent",IF(D55="Notice","Notice given",IF(P55="MTM","Month to month",IF(P55&lt;0,"Lease end passed",IF(P55&lt;3,"Ends within 3 mo",IF(K55&lt;I55,"Low deposit",""))))))))</f>
        <v/>
      </c>
    </row>
    <row r="56">
      <c r="C56" s="7" t="n"/>
      <c r="F56" s="8" t="n"/>
      <c r="G56" s="8" t="n"/>
      <c r="H56" s="9" t="n"/>
      <c r="I56" s="9" t="n"/>
      <c r="J56" s="9" t="n"/>
      <c r="K56" s="9" t="n"/>
      <c r="L56" s="9" t="n"/>
      <c r="M56" s="9" t="n"/>
      <c r="N56" s="10">
        <f>IF(A56="","",IF(D56="Vacant",0,H56-I56))</f>
        <v/>
      </c>
      <c r="O56" s="10">
        <f>IF(A56="","",IF(D56="Vacant",H56,0))</f>
        <v/>
      </c>
      <c r="P56" s="11">
        <f>IF(OR(A56="",D56="Vacant"),"",IF(G56="","MTM",(YEAR(G56)-YEAR($B$2))*12+MONTH(G56)-MONTH($B$2)))</f>
        <v/>
      </c>
      <c r="Q56" s="11">
        <f>IF(A56="","",IF(D56="Vacant","Vacant",IF(M56&gt;0,"Owes rent",IF(D56="Notice","Notice given",IF(P56="MTM","Month to month",IF(P56&lt;0,"Lease end passed",IF(P56&lt;3,"Ends within 3 mo",IF(K56&lt;I56,"Low deposit",""))))))))</f>
        <v/>
      </c>
    </row>
    <row r="57">
      <c r="C57" s="7" t="n"/>
      <c r="F57" s="8" t="n"/>
      <c r="G57" s="8" t="n"/>
      <c r="H57" s="9" t="n"/>
      <c r="I57" s="9" t="n"/>
      <c r="J57" s="9" t="n"/>
      <c r="K57" s="9" t="n"/>
      <c r="L57" s="9" t="n"/>
      <c r="M57" s="9" t="n"/>
      <c r="N57" s="10">
        <f>IF(A57="","",IF(D57="Vacant",0,H57-I57))</f>
        <v/>
      </c>
      <c r="O57" s="10">
        <f>IF(A57="","",IF(D57="Vacant",H57,0))</f>
        <v/>
      </c>
      <c r="P57" s="11">
        <f>IF(OR(A57="",D57="Vacant"),"",IF(G57="","MTM",(YEAR(G57)-YEAR($B$2))*12+MONTH(G57)-MONTH($B$2)))</f>
        <v/>
      </c>
      <c r="Q57" s="11">
        <f>IF(A57="","",IF(D57="Vacant","Vacant",IF(M57&gt;0,"Owes rent",IF(D57="Notice","Notice given",IF(P57="MTM","Month to month",IF(P57&lt;0,"Lease end passed",IF(P57&lt;3,"Ends within 3 mo",IF(K57&lt;I57,"Low deposit",""))))))))</f>
        <v/>
      </c>
    </row>
    <row r="58">
      <c r="C58" s="7" t="n"/>
      <c r="F58" s="8" t="n"/>
      <c r="G58" s="8" t="n"/>
      <c r="H58" s="9" t="n"/>
      <c r="I58" s="9" t="n"/>
      <c r="J58" s="9" t="n"/>
      <c r="K58" s="9" t="n"/>
      <c r="L58" s="9" t="n"/>
      <c r="M58" s="9" t="n"/>
      <c r="N58" s="10">
        <f>IF(A58="","",IF(D58="Vacant",0,H58-I58))</f>
        <v/>
      </c>
      <c r="O58" s="10">
        <f>IF(A58="","",IF(D58="Vacant",H58,0))</f>
        <v/>
      </c>
      <c r="P58" s="11">
        <f>IF(OR(A58="",D58="Vacant"),"",IF(G58="","MTM",(YEAR(G58)-YEAR($B$2))*12+MONTH(G58)-MONTH($B$2)))</f>
        <v/>
      </c>
      <c r="Q58" s="11">
        <f>IF(A58="","",IF(D58="Vacant","Vacant",IF(M58&gt;0,"Owes rent",IF(D58="Notice","Notice given",IF(P58="MTM","Month to month",IF(P58&lt;0,"Lease end passed",IF(P58&lt;3,"Ends within 3 mo",IF(K58&lt;I58,"Low deposit",""))))))))</f>
        <v/>
      </c>
    </row>
    <row r="59">
      <c r="C59" s="7" t="n"/>
      <c r="F59" s="8" t="n"/>
      <c r="G59" s="8" t="n"/>
      <c r="H59" s="9" t="n"/>
      <c r="I59" s="9" t="n"/>
      <c r="J59" s="9" t="n"/>
      <c r="K59" s="9" t="n"/>
      <c r="L59" s="9" t="n"/>
      <c r="M59" s="9" t="n"/>
      <c r="N59" s="10">
        <f>IF(A59="","",IF(D59="Vacant",0,H59-I59))</f>
        <v/>
      </c>
      <c r="O59" s="10">
        <f>IF(A59="","",IF(D59="Vacant",H59,0))</f>
        <v/>
      </c>
      <c r="P59" s="11">
        <f>IF(OR(A59="",D59="Vacant"),"",IF(G59="","MTM",(YEAR(G59)-YEAR($B$2))*12+MONTH(G59)-MONTH($B$2)))</f>
        <v/>
      </c>
      <c r="Q59" s="11">
        <f>IF(A59="","",IF(D59="Vacant","Vacant",IF(M59&gt;0,"Owes rent",IF(D59="Notice","Notice given",IF(P59="MTM","Month to month",IF(P59&lt;0,"Lease end passed",IF(P59&lt;3,"Ends within 3 mo",IF(K59&lt;I59,"Low deposit",""))))))))</f>
        <v/>
      </c>
    </row>
    <row r="60">
      <c r="C60" s="7" t="n"/>
      <c r="F60" s="8" t="n"/>
      <c r="G60" s="8" t="n"/>
      <c r="H60" s="9" t="n"/>
      <c r="I60" s="9" t="n"/>
      <c r="J60" s="9" t="n"/>
      <c r="K60" s="9" t="n"/>
      <c r="L60" s="9" t="n"/>
      <c r="M60" s="9" t="n"/>
      <c r="N60" s="10">
        <f>IF(A60="","",IF(D60="Vacant",0,H60-I60))</f>
        <v/>
      </c>
      <c r="O60" s="10">
        <f>IF(A60="","",IF(D60="Vacant",H60,0))</f>
        <v/>
      </c>
      <c r="P60" s="11">
        <f>IF(OR(A60="",D60="Vacant"),"",IF(G60="","MTM",(YEAR(G60)-YEAR($B$2))*12+MONTH(G60)-MONTH($B$2)))</f>
        <v/>
      </c>
      <c r="Q60" s="11">
        <f>IF(A60="","",IF(D60="Vacant","Vacant",IF(M60&gt;0,"Owes rent",IF(D60="Notice","Notice given",IF(P60="MTM","Month to month",IF(P60&lt;0,"Lease end passed",IF(P60&lt;3,"Ends within 3 mo",IF(K60&lt;I60,"Low deposit",""))))))))</f>
        <v/>
      </c>
    </row>
    <row r="61">
      <c r="C61" s="7" t="n"/>
      <c r="F61" s="8" t="n"/>
      <c r="G61" s="8" t="n"/>
      <c r="H61" s="9" t="n"/>
      <c r="I61" s="9" t="n"/>
      <c r="J61" s="9" t="n"/>
      <c r="K61" s="9" t="n"/>
      <c r="L61" s="9" t="n"/>
      <c r="M61" s="9" t="n"/>
      <c r="N61" s="10">
        <f>IF(A61="","",IF(D61="Vacant",0,H61-I61))</f>
        <v/>
      </c>
      <c r="O61" s="10">
        <f>IF(A61="","",IF(D61="Vacant",H61,0))</f>
        <v/>
      </c>
      <c r="P61" s="11">
        <f>IF(OR(A61="",D61="Vacant"),"",IF(G61="","MTM",(YEAR(G61)-YEAR($B$2))*12+MONTH(G61)-MONTH($B$2)))</f>
        <v/>
      </c>
      <c r="Q61" s="11">
        <f>IF(A61="","",IF(D61="Vacant","Vacant",IF(M61&gt;0,"Owes rent",IF(D61="Notice","Notice given",IF(P61="MTM","Month to month",IF(P61&lt;0,"Lease end passed",IF(P61&lt;3,"Ends within 3 mo",IF(K61&lt;I61,"Low deposit",""))))))))</f>
        <v/>
      </c>
    </row>
    <row r="62">
      <c r="C62" s="7" t="n"/>
      <c r="F62" s="8" t="n"/>
      <c r="G62" s="8" t="n"/>
      <c r="H62" s="9" t="n"/>
      <c r="I62" s="9" t="n"/>
      <c r="J62" s="9" t="n"/>
      <c r="K62" s="9" t="n"/>
      <c r="L62" s="9" t="n"/>
      <c r="M62" s="9" t="n"/>
      <c r="N62" s="10">
        <f>IF(A62="","",IF(D62="Vacant",0,H62-I62))</f>
        <v/>
      </c>
      <c r="O62" s="10">
        <f>IF(A62="","",IF(D62="Vacant",H62,0))</f>
        <v/>
      </c>
      <c r="P62" s="11">
        <f>IF(OR(A62="",D62="Vacant"),"",IF(G62="","MTM",(YEAR(G62)-YEAR($B$2))*12+MONTH(G62)-MONTH($B$2)))</f>
        <v/>
      </c>
      <c r="Q62" s="11">
        <f>IF(A62="","",IF(D62="Vacant","Vacant",IF(M62&gt;0,"Owes rent",IF(D62="Notice","Notice given",IF(P62="MTM","Month to month",IF(P62&lt;0,"Lease end passed",IF(P62&lt;3,"Ends within 3 mo",IF(K62&lt;I62,"Low deposit",""))))))))</f>
        <v/>
      </c>
    </row>
    <row r="63">
      <c r="C63" s="7" t="n"/>
      <c r="F63" s="8" t="n"/>
      <c r="G63" s="8" t="n"/>
      <c r="H63" s="9" t="n"/>
      <c r="I63" s="9" t="n"/>
      <c r="J63" s="9" t="n"/>
      <c r="K63" s="9" t="n"/>
      <c r="L63" s="9" t="n"/>
      <c r="M63" s="9" t="n"/>
      <c r="N63" s="10">
        <f>IF(A63="","",IF(D63="Vacant",0,H63-I63))</f>
        <v/>
      </c>
      <c r="O63" s="10">
        <f>IF(A63="","",IF(D63="Vacant",H63,0))</f>
        <v/>
      </c>
      <c r="P63" s="11">
        <f>IF(OR(A63="",D63="Vacant"),"",IF(G63="","MTM",(YEAR(G63)-YEAR($B$2))*12+MONTH(G63)-MONTH($B$2)))</f>
        <v/>
      </c>
      <c r="Q63" s="11">
        <f>IF(A63="","",IF(D63="Vacant","Vacant",IF(M63&gt;0,"Owes rent",IF(D63="Notice","Notice given",IF(P63="MTM","Month to month",IF(P63&lt;0,"Lease end passed",IF(P63&lt;3,"Ends within 3 mo",IF(K63&lt;I63,"Low deposit",""))))))))</f>
        <v/>
      </c>
    </row>
    <row r="64">
      <c r="C64" s="7" t="n"/>
      <c r="F64" s="8" t="n"/>
      <c r="G64" s="8" t="n"/>
      <c r="H64" s="9" t="n"/>
      <c r="I64" s="9" t="n"/>
      <c r="J64" s="9" t="n"/>
      <c r="K64" s="9" t="n"/>
      <c r="L64" s="9" t="n"/>
      <c r="M64" s="9" t="n"/>
      <c r="N64" s="10">
        <f>IF(A64="","",IF(D64="Vacant",0,H64-I64))</f>
        <v/>
      </c>
      <c r="O64" s="10">
        <f>IF(A64="","",IF(D64="Vacant",H64,0))</f>
        <v/>
      </c>
      <c r="P64" s="11">
        <f>IF(OR(A64="",D64="Vacant"),"",IF(G64="","MTM",(YEAR(G64)-YEAR($B$2))*12+MONTH(G64)-MONTH($B$2)))</f>
        <v/>
      </c>
      <c r="Q64" s="11">
        <f>IF(A64="","",IF(D64="Vacant","Vacant",IF(M64&gt;0,"Owes rent",IF(D64="Notice","Notice given",IF(P64="MTM","Month to month",IF(P64&lt;0,"Lease end passed",IF(P64&lt;3,"Ends within 3 mo",IF(K64&lt;I64,"Low deposit",""))))))))</f>
        <v/>
      </c>
    </row>
    <row r="65">
      <c r="C65" s="7" t="n"/>
      <c r="F65" s="8" t="n"/>
      <c r="G65" s="8" t="n"/>
      <c r="H65" s="9" t="n"/>
      <c r="I65" s="9" t="n"/>
      <c r="J65" s="9" t="n"/>
      <c r="K65" s="9" t="n"/>
      <c r="L65" s="9" t="n"/>
      <c r="M65" s="9" t="n"/>
      <c r="N65" s="10">
        <f>IF(A65="","",IF(D65="Vacant",0,H65-I65))</f>
        <v/>
      </c>
      <c r="O65" s="10">
        <f>IF(A65="","",IF(D65="Vacant",H65,0))</f>
        <v/>
      </c>
      <c r="P65" s="11">
        <f>IF(OR(A65="",D65="Vacant"),"",IF(G65="","MTM",(YEAR(G65)-YEAR($B$2))*12+MONTH(G65)-MONTH($B$2)))</f>
        <v/>
      </c>
      <c r="Q65" s="11">
        <f>IF(A65="","",IF(D65="Vacant","Vacant",IF(M65&gt;0,"Owes rent",IF(D65="Notice","Notice given",IF(P65="MTM","Month to month",IF(P65&lt;0,"Lease end passed",IF(P65&lt;3,"Ends within 3 mo",IF(K65&lt;I65,"Low deposit",""))))))))</f>
        <v/>
      </c>
    </row>
    <row r="66">
      <c r="C66" s="7" t="n"/>
      <c r="F66" s="8" t="n"/>
      <c r="G66" s="8" t="n"/>
      <c r="H66" s="9" t="n"/>
      <c r="I66" s="9" t="n"/>
      <c r="J66" s="9" t="n"/>
      <c r="K66" s="9" t="n"/>
      <c r="L66" s="9" t="n"/>
      <c r="M66" s="9" t="n"/>
      <c r="N66" s="10">
        <f>IF(A66="","",IF(D66="Vacant",0,H66-I66))</f>
        <v/>
      </c>
      <c r="O66" s="10">
        <f>IF(A66="","",IF(D66="Vacant",H66,0))</f>
        <v/>
      </c>
      <c r="P66" s="11">
        <f>IF(OR(A66="",D66="Vacant"),"",IF(G66="","MTM",(YEAR(G66)-YEAR($B$2))*12+MONTH(G66)-MONTH($B$2)))</f>
        <v/>
      </c>
      <c r="Q66" s="11">
        <f>IF(A66="","",IF(D66="Vacant","Vacant",IF(M66&gt;0,"Owes rent",IF(D66="Notice","Notice given",IF(P66="MTM","Month to month",IF(P66&lt;0,"Lease end passed",IF(P66&lt;3,"Ends within 3 mo",IF(K66&lt;I66,"Low deposit",""))))))))</f>
        <v/>
      </c>
    </row>
    <row r="67">
      <c r="C67" s="7" t="n"/>
      <c r="F67" s="8" t="n"/>
      <c r="G67" s="8" t="n"/>
      <c r="H67" s="9" t="n"/>
      <c r="I67" s="9" t="n"/>
      <c r="J67" s="9" t="n"/>
      <c r="K67" s="9" t="n"/>
      <c r="L67" s="9" t="n"/>
      <c r="M67" s="9" t="n"/>
      <c r="N67" s="10">
        <f>IF(A67="","",IF(D67="Vacant",0,H67-I67))</f>
        <v/>
      </c>
      <c r="O67" s="10">
        <f>IF(A67="","",IF(D67="Vacant",H67,0))</f>
        <v/>
      </c>
      <c r="P67" s="11">
        <f>IF(OR(A67="",D67="Vacant"),"",IF(G67="","MTM",(YEAR(G67)-YEAR($B$2))*12+MONTH(G67)-MONTH($B$2)))</f>
        <v/>
      </c>
      <c r="Q67" s="11">
        <f>IF(A67="","",IF(D67="Vacant","Vacant",IF(M67&gt;0,"Owes rent",IF(D67="Notice","Notice given",IF(P67="MTM","Month to month",IF(P67&lt;0,"Lease end passed",IF(P67&lt;3,"Ends within 3 mo",IF(K67&lt;I67,"Low deposit",""))))))))</f>
        <v/>
      </c>
    </row>
    <row r="68">
      <c r="C68" s="7" t="n"/>
      <c r="F68" s="8" t="n"/>
      <c r="G68" s="8" t="n"/>
      <c r="H68" s="9" t="n"/>
      <c r="I68" s="9" t="n"/>
      <c r="J68" s="9" t="n"/>
      <c r="K68" s="9" t="n"/>
      <c r="L68" s="9" t="n"/>
      <c r="M68" s="9" t="n"/>
      <c r="N68" s="10">
        <f>IF(A68="","",IF(D68="Vacant",0,H68-I68))</f>
        <v/>
      </c>
      <c r="O68" s="10">
        <f>IF(A68="","",IF(D68="Vacant",H68,0))</f>
        <v/>
      </c>
      <c r="P68" s="11">
        <f>IF(OR(A68="",D68="Vacant"),"",IF(G68="","MTM",(YEAR(G68)-YEAR($B$2))*12+MONTH(G68)-MONTH($B$2)))</f>
        <v/>
      </c>
      <c r="Q68" s="11">
        <f>IF(A68="","",IF(D68="Vacant","Vacant",IF(M68&gt;0,"Owes rent",IF(D68="Notice","Notice given",IF(P68="MTM","Month to month",IF(P68&lt;0,"Lease end passed",IF(P68&lt;3,"Ends within 3 mo",IF(K68&lt;I68,"Low deposit",""))))))))</f>
        <v/>
      </c>
    </row>
    <row r="69">
      <c r="C69" s="7" t="n"/>
      <c r="F69" s="8" t="n"/>
      <c r="G69" s="8" t="n"/>
      <c r="H69" s="9" t="n"/>
      <c r="I69" s="9" t="n"/>
      <c r="J69" s="9" t="n"/>
      <c r="K69" s="9" t="n"/>
      <c r="L69" s="9" t="n"/>
      <c r="M69" s="9" t="n"/>
      <c r="N69" s="10">
        <f>IF(A69="","",IF(D69="Vacant",0,H69-I69))</f>
        <v/>
      </c>
      <c r="O69" s="10">
        <f>IF(A69="","",IF(D69="Vacant",H69,0))</f>
        <v/>
      </c>
      <c r="P69" s="11">
        <f>IF(OR(A69="",D69="Vacant"),"",IF(G69="","MTM",(YEAR(G69)-YEAR($B$2))*12+MONTH(G69)-MONTH($B$2)))</f>
        <v/>
      </c>
      <c r="Q69" s="11">
        <f>IF(A69="","",IF(D69="Vacant","Vacant",IF(M69&gt;0,"Owes rent",IF(D69="Notice","Notice given",IF(P69="MTM","Month to month",IF(P69&lt;0,"Lease end passed",IF(P69&lt;3,"Ends within 3 mo",IF(K69&lt;I69,"Low deposit",""))))))))</f>
        <v/>
      </c>
    </row>
    <row r="70">
      <c r="C70" s="7" t="n"/>
      <c r="F70" s="8" t="n"/>
      <c r="G70" s="8" t="n"/>
      <c r="H70" s="9" t="n"/>
      <c r="I70" s="9" t="n"/>
      <c r="J70" s="9" t="n"/>
      <c r="K70" s="9" t="n"/>
      <c r="L70" s="9" t="n"/>
      <c r="M70" s="9" t="n"/>
      <c r="N70" s="10">
        <f>IF(A70="","",IF(D70="Vacant",0,H70-I70))</f>
        <v/>
      </c>
      <c r="O70" s="10">
        <f>IF(A70="","",IF(D70="Vacant",H70,0))</f>
        <v/>
      </c>
      <c r="P70" s="11">
        <f>IF(OR(A70="",D70="Vacant"),"",IF(G70="","MTM",(YEAR(G70)-YEAR($B$2))*12+MONTH(G70)-MONTH($B$2)))</f>
        <v/>
      </c>
      <c r="Q70" s="11">
        <f>IF(A70="","",IF(D70="Vacant","Vacant",IF(M70&gt;0,"Owes rent",IF(D70="Notice","Notice given",IF(P70="MTM","Month to month",IF(P70&lt;0,"Lease end passed",IF(P70&lt;3,"Ends within 3 mo",IF(K70&lt;I70,"Low deposit",""))))))))</f>
        <v/>
      </c>
    </row>
    <row r="71">
      <c r="C71" s="7" t="n"/>
      <c r="F71" s="8" t="n"/>
      <c r="G71" s="8" t="n"/>
      <c r="H71" s="9" t="n"/>
      <c r="I71" s="9" t="n"/>
      <c r="J71" s="9" t="n"/>
      <c r="K71" s="9" t="n"/>
      <c r="L71" s="9" t="n"/>
      <c r="M71" s="9" t="n"/>
      <c r="N71" s="10">
        <f>IF(A71="","",IF(D71="Vacant",0,H71-I71))</f>
        <v/>
      </c>
      <c r="O71" s="10">
        <f>IF(A71="","",IF(D71="Vacant",H71,0))</f>
        <v/>
      </c>
      <c r="P71" s="11">
        <f>IF(OR(A71="",D71="Vacant"),"",IF(G71="","MTM",(YEAR(G71)-YEAR($B$2))*12+MONTH(G71)-MONTH($B$2)))</f>
        <v/>
      </c>
      <c r="Q71" s="11">
        <f>IF(A71="","",IF(D71="Vacant","Vacant",IF(M71&gt;0,"Owes rent",IF(D71="Notice","Notice given",IF(P71="MTM","Month to month",IF(P71&lt;0,"Lease end passed",IF(P71&lt;3,"Ends within 3 mo",IF(K71&lt;I71,"Low deposit",""))))))))</f>
        <v/>
      </c>
    </row>
    <row r="72">
      <c r="C72" s="7" t="n"/>
      <c r="F72" s="8" t="n"/>
      <c r="G72" s="8" t="n"/>
      <c r="H72" s="9" t="n"/>
      <c r="I72" s="9" t="n"/>
      <c r="J72" s="9" t="n"/>
      <c r="K72" s="9" t="n"/>
      <c r="L72" s="9" t="n"/>
      <c r="M72" s="9" t="n"/>
      <c r="N72" s="10">
        <f>IF(A72="","",IF(D72="Vacant",0,H72-I72))</f>
        <v/>
      </c>
      <c r="O72" s="10">
        <f>IF(A72="","",IF(D72="Vacant",H72,0))</f>
        <v/>
      </c>
      <c r="P72" s="11">
        <f>IF(OR(A72="",D72="Vacant"),"",IF(G72="","MTM",(YEAR(G72)-YEAR($B$2))*12+MONTH(G72)-MONTH($B$2)))</f>
        <v/>
      </c>
      <c r="Q72" s="11">
        <f>IF(A72="","",IF(D72="Vacant","Vacant",IF(M72&gt;0,"Owes rent",IF(D72="Notice","Notice given",IF(P72="MTM","Month to month",IF(P72&lt;0,"Lease end passed",IF(P72&lt;3,"Ends within 3 mo",IF(K72&lt;I72,"Low deposit",""))))))))</f>
        <v/>
      </c>
    </row>
    <row r="73">
      <c r="C73" s="7" t="n"/>
      <c r="F73" s="8" t="n"/>
      <c r="G73" s="8" t="n"/>
      <c r="H73" s="9" t="n"/>
      <c r="I73" s="9" t="n"/>
      <c r="J73" s="9" t="n"/>
      <c r="K73" s="9" t="n"/>
      <c r="L73" s="9" t="n"/>
      <c r="M73" s="9" t="n"/>
      <c r="N73" s="10">
        <f>IF(A73="","",IF(D73="Vacant",0,H73-I73))</f>
        <v/>
      </c>
      <c r="O73" s="10">
        <f>IF(A73="","",IF(D73="Vacant",H73,0))</f>
        <v/>
      </c>
      <c r="P73" s="11">
        <f>IF(OR(A73="",D73="Vacant"),"",IF(G73="","MTM",(YEAR(G73)-YEAR($B$2))*12+MONTH(G73)-MONTH($B$2)))</f>
        <v/>
      </c>
      <c r="Q73" s="11">
        <f>IF(A73="","",IF(D73="Vacant","Vacant",IF(M73&gt;0,"Owes rent",IF(D73="Notice","Notice given",IF(P73="MTM","Month to month",IF(P73&lt;0,"Lease end passed",IF(P73&lt;3,"Ends within 3 mo",IF(K73&lt;I73,"Low deposit",""))))))))</f>
        <v/>
      </c>
    </row>
    <row r="74">
      <c r="C74" s="7" t="n"/>
      <c r="F74" s="8" t="n"/>
      <c r="G74" s="8" t="n"/>
      <c r="H74" s="9" t="n"/>
      <c r="I74" s="9" t="n"/>
      <c r="J74" s="9" t="n"/>
      <c r="K74" s="9" t="n"/>
      <c r="L74" s="9" t="n"/>
      <c r="M74" s="9" t="n"/>
      <c r="N74" s="10">
        <f>IF(A74="","",IF(D74="Vacant",0,H74-I74))</f>
        <v/>
      </c>
      <c r="O74" s="10">
        <f>IF(A74="","",IF(D74="Vacant",H74,0))</f>
        <v/>
      </c>
      <c r="P74" s="11">
        <f>IF(OR(A74="",D74="Vacant"),"",IF(G74="","MTM",(YEAR(G74)-YEAR($B$2))*12+MONTH(G74)-MONTH($B$2)))</f>
        <v/>
      </c>
      <c r="Q74" s="11">
        <f>IF(A74="","",IF(D74="Vacant","Vacant",IF(M74&gt;0,"Owes rent",IF(D74="Notice","Notice given",IF(P74="MTM","Month to month",IF(P74&lt;0,"Lease end passed",IF(P74&lt;3,"Ends within 3 mo",IF(K74&lt;I74,"Low deposit",""))))))))</f>
        <v/>
      </c>
    </row>
    <row r="75">
      <c r="C75" s="7" t="n"/>
      <c r="F75" s="8" t="n"/>
      <c r="G75" s="8" t="n"/>
      <c r="H75" s="9" t="n"/>
      <c r="I75" s="9" t="n"/>
      <c r="J75" s="9" t="n"/>
      <c r="K75" s="9" t="n"/>
      <c r="L75" s="9" t="n"/>
      <c r="M75" s="9" t="n"/>
      <c r="N75" s="10">
        <f>IF(A75="","",IF(D75="Vacant",0,H75-I75))</f>
        <v/>
      </c>
      <c r="O75" s="10">
        <f>IF(A75="","",IF(D75="Vacant",H75,0))</f>
        <v/>
      </c>
      <c r="P75" s="11">
        <f>IF(OR(A75="",D75="Vacant"),"",IF(G75="","MTM",(YEAR(G75)-YEAR($B$2))*12+MONTH(G75)-MONTH($B$2)))</f>
        <v/>
      </c>
      <c r="Q75" s="11">
        <f>IF(A75="","",IF(D75="Vacant","Vacant",IF(M75&gt;0,"Owes rent",IF(D75="Notice","Notice given",IF(P75="MTM","Month to month",IF(P75&lt;0,"Lease end passed",IF(P75&lt;3,"Ends within 3 mo",IF(K75&lt;I75,"Low deposit",""))))))))</f>
        <v/>
      </c>
    </row>
    <row r="76">
      <c r="C76" s="7" t="n"/>
      <c r="F76" s="8" t="n"/>
      <c r="G76" s="8" t="n"/>
      <c r="H76" s="9" t="n"/>
      <c r="I76" s="9" t="n"/>
      <c r="J76" s="9" t="n"/>
      <c r="K76" s="9" t="n"/>
      <c r="L76" s="9" t="n"/>
      <c r="M76" s="9" t="n"/>
      <c r="N76" s="10">
        <f>IF(A76="","",IF(D76="Vacant",0,H76-I76))</f>
        <v/>
      </c>
      <c r="O76" s="10">
        <f>IF(A76="","",IF(D76="Vacant",H76,0))</f>
        <v/>
      </c>
      <c r="P76" s="11">
        <f>IF(OR(A76="",D76="Vacant"),"",IF(G76="","MTM",(YEAR(G76)-YEAR($B$2))*12+MONTH(G76)-MONTH($B$2)))</f>
        <v/>
      </c>
      <c r="Q76" s="11">
        <f>IF(A76="","",IF(D76="Vacant","Vacant",IF(M76&gt;0,"Owes rent",IF(D76="Notice","Notice given",IF(P76="MTM","Month to month",IF(P76&lt;0,"Lease end passed",IF(P76&lt;3,"Ends within 3 mo",IF(K76&lt;I76,"Low deposit",""))))))))</f>
        <v/>
      </c>
    </row>
    <row r="77">
      <c r="C77" s="7" t="n"/>
      <c r="F77" s="8" t="n"/>
      <c r="G77" s="8" t="n"/>
      <c r="H77" s="9" t="n"/>
      <c r="I77" s="9" t="n"/>
      <c r="J77" s="9" t="n"/>
      <c r="K77" s="9" t="n"/>
      <c r="L77" s="9" t="n"/>
      <c r="M77" s="9" t="n"/>
      <c r="N77" s="10">
        <f>IF(A77="","",IF(D77="Vacant",0,H77-I77))</f>
        <v/>
      </c>
      <c r="O77" s="10">
        <f>IF(A77="","",IF(D77="Vacant",H77,0))</f>
        <v/>
      </c>
      <c r="P77" s="11">
        <f>IF(OR(A77="",D77="Vacant"),"",IF(G77="","MTM",(YEAR(G77)-YEAR($B$2))*12+MONTH(G77)-MONTH($B$2)))</f>
        <v/>
      </c>
      <c r="Q77" s="11">
        <f>IF(A77="","",IF(D77="Vacant","Vacant",IF(M77&gt;0,"Owes rent",IF(D77="Notice","Notice given",IF(P77="MTM","Month to month",IF(P77&lt;0,"Lease end passed",IF(P77&lt;3,"Ends within 3 mo",IF(K77&lt;I77,"Low deposit",""))))))))</f>
        <v/>
      </c>
    </row>
    <row r="78">
      <c r="C78" s="7" t="n"/>
      <c r="F78" s="8" t="n"/>
      <c r="G78" s="8" t="n"/>
      <c r="H78" s="9" t="n"/>
      <c r="I78" s="9" t="n"/>
      <c r="J78" s="9" t="n"/>
      <c r="K78" s="9" t="n"/>
      <c r="L78" s="9" t="n"/>
      <c r="M78" s="9" t="n"/>
      <c r="N78" s="10">
        <f>IF(A78="","",IF(D78="Vacant",0,H78-I78))</f>
        <v/>
      </c>
      <c r="O78" s="10">
        <f>IF(A78="","",IF(D78="Vacant",H78,0))</f>
        <v/>
      </c>
      <c r="P78" s="11">
        <f>IF(OR(A78="",D78="Vacant"),"",IF(G78="","MTM",(YEAR(G78)-YEAR($B$2))*12+MONTH(G78)-MONTH($B$2)))</f>
        <v/>
      </c>
      <c r="Q78" s="11">
        <f>IF(A78="","",IF(D78="Vacant","Vacant",IF(M78&gt;0,"Owes rent",IF(D78="Notice","Notice given",IF(P78="MTM","Month to month",IF(P78&lt;0,"Lease end passed",IF(P78&lt;3,"Ends within 3 mo",IF(K78&lt;I78,"Low deposit",""))))))))</f>
        <v/>
      </c>
    </row>
    <row r="79">
      <c r="C79" s="7" t="n"/>
      <c r="F79" s="8" t="n"/>
      <c r="G79" s="8" t="n"/>
      <c r="H79" s="9" t="n"/>
      <c r="I79" s="9" t="n"/>
      <c r="J79" s="9" t="n"/>
      <c r="K79" s="9" t="n"/>
      <c r="L79" s="9" t="n"/>
      <c r="M79" s="9" t="n"/>
      <c r="N79" s="10">
        <f>IF(A79="","",IF(D79="Vacant",0,H79-I79))</f>
        <v/>
      </c>
      <c r="O79" s="10">
        <f>IF(A79="","",IF(D79="Vacant",H79,0))</f>
        <v/>
      </c>
      <c r="P79" s="11">
        <f>IF(OR(A79="",D79="Vacant"),"",IF(G79="","MTM",(YEAR(G79)-YEAR($B$2))*12+MONTH(G79)-MONTH($B$2)))</f>
        <v/>
      </c>
      <c r="Q79" s="11">
        <f>IF(A79="","",IF(D79="Vacant","Vacant",IF(M79&gt;0,"Owes rent",IF(D79="Notice","Notice given",IF(P79="MTM","Month to month",IF(P79&lt;0,"Lease end passed",IF(P79&lt;3,"Ends within 3 mo",IF(K79&lt;I79,"Low deposit",""))))))))</f>
        <v/>
      </c>
    </row>
    <row r="80">
      <c r="C80" s="7" t="n"/>
      <c r="F80" s="8" t="n"/>
      <c r="G80" s="8" t="n"/>
      <c r="H80" s="9" t="n"/>
      <c r="I80" s="9" t="n"/>
      <c r="J80" s="9" t="n"/>
      <c r="K80" s="9" t="n"/>
      <c r="L80" s="9" t="n"/>
      <c r="M80" s="9" t="n"/>
      <c r="N80" s="10">
        <f>IF(A80="","",IF(D80="Vacant",0,H80-I80))</f>
        <v/>
      </c>
      <c r="O80" s="10">
        <f>IF(A80="","",IF(D80="Vacant",H80,0))</f>
        <v/>
      </c>
      <c r="P80" s="11">
        <f>IF(OR(A80="",D80="Vacant"),"",IF(G80="","MTM",(YEAR(G80)-YEAR($B$2))*12+MONTH(G80)-MONTH($B$2)))</f>
        <v/>
      </c>
      <c r="Q80" s="11">
        <f>IF(A80="","",IF(D80="Vacant","Vacant",IF(M80&gt;0,"Owes rent",IF(D80="Notice","Notice given",IF(P80="MTM","Month to month",IF(P80&lt;0,"Lease end passed",IF(P80&lt;3,"Ends within 3 mo",IF(K80&lt;I80,"Low deposit",""))))))))</f>
        <v/>
      </c>
    </row>
    <row r="81">
      <c r="C81" s="7" t="n"/>
      <c r="F81" s="8" t="n"/>
      <c r="G81" s="8" t="n"/>
      <c r="H81" s="9" t="n"/>
      <c r="I81" s="9" t="n"/>
      <c r="J81" s="9" t="n"/>
      <c r="K81" s="9" t="n"/>
      <c r="L81" s="9" t="n"/>
      <c r="M81" s="9" t="n"/>
      <c r="N81" s="10">
        <f>IF(A81="","",IF(D81="Vacant",0,H81-I81))</f>
        <v/>
      </c>
      <c r="O81" s="10">
        <f>IF(A81="","",IF(D81="Vacant",H81,0))</f>
        <v/>
      </c>
      <c r="P81" s="11">
        <f>IF(OR(A81="",D81="Vacant"),"",IF(G81="","MTM",(YEAR(G81)-YEAR($B$2))*12+MONTH(G81)-MONTH($B$2)))</f>
        <v/>
      </c>
      <c r="Q81" s="11">
        <f>IF(A81="","",IF(D81="Vacant","Vacant",IF(M81&gt;0,"Owes rent",IF(D81="Notice","Notice given",IF(P81="MTM","Month to month",IF(P81&lt;0,"Lease end passed",IF(P81&lt;3,"Ends within 3 mo",IF(K81&lt;I81,"Low deposit",""))))))))</f>
        <v/>
      </c>
    </row>
    <row r="82">
      <c r="C82" s="7" t="n"/>
      <c r="F82" s="8" t="n"/>
      <c r="G82" s="8" t="n"/>
      <c r="H82" s="9" t="n"/>
      <c r="I82" s="9" t="n"/>
      <c r="J82" s="9" t="n"/>
      <c r="K82" s="9" t="n"/>
      <c r="L82" s="9" t="n"/>
      <c r="M82" s="9" t="n"/>
      <c r="N82" s="10">
        <f>IF(A82="","",IF(D82="Vacant",0,H82-I82))</f>
        <v/>
      </c>
      <c r="O82" s="10">
        <f>IF(A82="","",IF(D82="Vacant",H82,0))</f>
        <v/>
      </c>
      <c r="P82" s="11">
        <f>IF(OR(A82="",D82="Vacant"),"",IF(G82="","MTM",(YEAR(G82)-YEAR($B$2))*12+MONTH(G82)-MONTH($B$2)))</f>
        <v/>
      </c>
      <c r="Q82" s="11">
        <f>IF(A82="","",IF(D82="Vacant","Vacant",IF(M82&gt;0,"Owes rent",IF(D82="Notice","Notice given",IF(P82="MTM","Month to month",IF(P82&lt;0,"Lease end passed",IF(P82&lt;3,"Ends within 3 mo",IF(K82&lt;I82,"Low deposit",""))))))))</f>
        <v/>
      </c>
    </row>
    <row r="83">
      <c r="C83" s="7" t="n"/>
      <c r="F83" s="8" t="n"/>
      <c r="G83" s="8" t="n"/>
      <c r="H83" s="9" t="n"/>
      <c r="I83" s="9" t="n"/>
      <c r="J83" s="9" t="n"/>
      <c r="K83" s="9" t="n"/>
      <c r="L83" s="9" t="n"/>
      <c r="M83" s="9" t="n"/>
      <c r="N83" s="10">
        <f>IF(A83="","",IF(D83="Vacant",0,H83-I83))</f>
        <v/>
      </c>
      <c r="O83" s="10">
        <f>IF(A83="","",IF(D83="Vacant",H83,0))</f>
        <v/>
      </c>
      <c r="P83" s="11">
        <f>IF(OR(A83="",D83="Vacant"),"",IF(G83="","MTM",(YEAR(G83)-YEAR($B$2))*12+MONTH(G83)-MONTH($B$2)))</f>
        <v/>
      </c>
      <c r="Q83" s="11">
        <f>IF(A83="","",IF(D83="Vacant","Vacant",IF(M83&gt;0,"Owes rent",IF(D83="Notice","Notice given",IF(P83="MTM","Month to month",IF(P83&lt;0,"Lease end passed",IF(P83&lt;3,"Ends within 3 mo",IF(K83&lt;I83,"Low deposit",""))))))))</f>
        <v/>
      </c>
    </row>
    <row r="84">
      <c r="C84" s="7" t="n"/>
      <c r="F84" s="8" t="n"/>
      <c r="G84" s="8" t="n"/>
      <c r="H84" s="9" t="n"/>
      <c r="I84" s="9" t="n"/>
      <c r="J84" s="9" t="n"/>
      <c r="K84" s="9" t="n"/>
      <c r="L84" s="9" t="n"/>
      <c r="M84" s="9" t="n"/>
      <c r="N84" s="10">
        <f>IF(A84="","",IF(D84="Vacant",0,H84-I84))</f>
        <v/>
      </c>
      <c r="O84" s="10">
        <f>IF(A84="","",IF(D84="Vacant",H84,0))</f>
        <v/>
      </c>
      <c r="P84" s="11">
        <f>IF(OR(A84="",D84="Vacant"),"",IF(G84="","MTM",(YEAR(G84)-YEAR($B$2))*12+MONTH(G84)-MONTH($B$2)))</f>
        <v/>
      </c>
      <c r="Q84" s="11">
        <f>IF(A84="","",IF(D84="Vacant","Vacant",IF(M84&gt;0,"Owes rent",IF(D84="Notice","Notice given",IF(P84="MTM","Month to month",IF(P84&lt;0,"Lease end passed",IF(P84&lt;3,"Ends within 3 mo",IF(K84&lt;I84,"Low deposit",""))))))))</f>
        <v/>
      </c>
    </row>
    <row r="85">
      <c r="C85" s="7" t="n"/>
      <c r="F85" s="8" t="n"/>
      <c r="G85" s="8" t="n"/>
      <c r="H85" s="9" t="n"/>
      <c r="I85" s="9" t="n"/>
      <c r="J85" s="9" t="n"/>
      <c r="K85" s="9" t="n"/>
      <c r="L85" s="9" t="n"/>
      <c r="M85" s="9" t="n"/>
      <c r="N85" s="10">
        <f>IF(A85="","",IF(D85="Vacant",0,H85-I85))</f>
        <v/>
      </c>
      <c r="O85" s="10">
        <f>IF(A85="","",IF(D85="Vacant",H85,0))</f>
        <v/>
      </c>
      <c r="P85" s="11">
        <f>IF(OR(A85="",D85="Vacant"),"",IF(G85="","MTM",(YEAR(G85)-YEAR($B$2))*12+MONTH(G85)-MONTH($B$2)))</f>
        <v/>
      </c>
      <c r="Q85" s="11">
        <f>IF(A85="","",IF(D85="Vacant","Vacant",IF(M85&gt;0,"Owes rent",IF(D85="Notice","Notice given",IF(P85="MTM","Month to month",IF(P85&lt;0,"Lease end passed",IF(P85&lt;3,"Ends within 3 mo",IF(K85&lt;I85,"Low deposit",""))))))))</f>
        <v/>
      </c>
    </row>
    <row r="86">
      <c r="C86" s="7" t="n"/>
      <c r="F86" s="8" t="n"/>
      <c r="G86" s="8" t="n"/>
      <c r="H86" s="9" t="n"/>
      <c r="I86" s="9" t="n"/>
      <c r="J86" s="9" t="n"/>
      <c r="K86" s="9" t="n"/>
      <c r="L86" s="9" t="n"/>
      <c r="M86" s="9" t="n"/>
      <c r="N86" s="10">
        <f>IF(A86="","",IF(D86="Vacant",0,H86-I86))</f>
        <v/>
      </c>
      <c r="O86" s="10">
        <f>IF(A86="","",IF(D86="Vacant",H86,0))</f>
        <v/>
      </c>
      <c r="P86" s="11">
        <f>IF(OR(A86="",D86="Vacant"),"",IF(G86="","MTM",(YEAR(G86)-YEAR($B$2))*12+MONTH(G86)-MONTH($B$2)))</f>
        <v/>
      </c>
      <c r="Q86" s="11">
        <f>IF(A86="","",IF(D86="Vacant","Vacant",IF(M86&gt;0,"Owes rent",IF(D86="Notice","Notice given",IF(P86="MTM","Month to month",IF(P86&lt;0,"Lease end passed",IF(P86&lt;3,"Ends within 3 mo",IF(K86&lt;I86,"Low deposit",""))))))))</f>
        <v/>
      </c>
    </row>
    <row r="87">
      <c r="C87" s="7" t="n"/>
      <c r="F87" s="8" t="n"/>
      <c r="G87" s="8" t="n"/>
      <c r="H87" s="9" t="n"/>
      <c r="I87" s="9" t="n"/>
      <c r="J87" s="9" t="n"/>
      <c r="K87" s="9" t="n"/>
      <c r="L87" s="9" t="n"/>
      <c r="M87" s="9" t="n"/>
      <c r="N87" s="10">
        <f>IF(A87="","",IF(D87="Vacant",0,H87-I87))</f>
        <v/>
      </c>
      <c r="O87" s="10">
        <f>IF(A87="","",IF(D87="Vacant",H87,0))</f>
        <v/>
      </c>
      <c r="P87" s="11">
        <f>IF(OR(A87="",D87="Vacant"),"",IF(G87="","MTM",(YEAR(G87)-YEAR($B$2))*12+MONTH(G87)-MONTH($B$2)))</f>
        <v/>
      </c>
      <c r="Q87" s="11">
        <f>IF(A87="","",IF(D87="Vacant","Vacant",IF(M87&gt;0,"Owes rent",IF(D87="Notice","Notice given",IF(P87="MTM","Month to month",IF(P87&lt;0,"Lease end passed",IF(P87&lt;3,"Ends within 3 mo",IF(K87&lt;I87,"Low deposit",""))))))))</f>
        <v/>
      </c>
    </row>
    <row r="88">
      <c r="C88" s="7" t="n"/>
      <c r="F88" s="8" t="n"/>
      <c r="G88" s="8" t="n"/>
      <c r="H88" s="9" t="n"/>
      <c r="I88" s="9" t="n"/>
      <c r="J88" s="9" t="n"/>
      <c r="K88" s="9" t="n"/>
      <c r="L88" s="9" t="n"/>
      <c r="M88" s="9" t="n"/>
      <c r="N88" s="10">
        <f>IF(A88="","",IF(D88="Vacant",0,H88-I88))</f>
        <v/>
      </c>
      <c r="O88" s="10">
        <f>IF(A88="","",IF(D88="Vacant",H88,0))</f>
        <v/>
      </c>
      <c r="P88" s="11">
        <f>IF(OR(A88="",D88="Vacant"),"",IF(G88="","MTM",(YEAR(G88)-YEAR($B$2))*12+MONTH(G88)-MONTH($B$2)))</f>
        <v/>
      </c>
      <c r="Q88" s="11">
        <f>IF(A88="","",IF(D88="Vacant","Vacant",IF(M88&gt;0,"Owes rent",IF(D88="Notice","Notice given",IF(P88="MTM","Month to month",IF(P88&lt;0,"Lease end passed",IF(P88&lt;3,"Ends within 3 mo",IF(K88&lt;I88,"Low deposit",""))))))))</f>
        <v/>
      </c>
    </row>
    <row r="89">
      <c r="C89" s="7" t="n"/>
      <c r="F89" s="8" t="n"/>
      <c r="G89" s="8" t="n"/>
      <c r="H89" s="9" t="n"/>
      <c r="I89" s="9" t="n"/>
      <c r="J89" s="9" t="n"/>
      <c r="K89" s="9" t="n"/>
      <c r="L89" s="9" t="n"/>
      <c r="M89" s="9" t="n"/>
      <c r="N89" s="10">
        <f>IF(A89="","",IF(D89="Vacant",0,H89-I89))</f>
        <v/>
      </c>
      <c r="O89" s="10">
        <f>IF(A89="","",IF(D89="Vacant",H89,0))</f>
        <v/>
      </c>
      <c r="P89" s="11">
        <f>IF(OR(A89="",D89="Vacant"),"",IF(G89="","MTM",(YEAR(G89)-YEAR($B$2))*12+MONTH(G89)-MONTH($B$2)))</f>
        <v/>
      </c>
      <c r="Q89" s="11">
        <f>IF(A89="","",IF(D89="Vacant","Vacant",IF(M89&gt;0,"Owes rent",IF(D89="Notice","Notice given",IF(P89="MTM","Month to month",IF(P89&lt;0,"Lease end passed",IF(P89&lt;3,"Ends within 3 mo",IF(K89&lt;I89,"Low deposit",""))))))))</f>
        <v/>
      </c>
    </row>
    <row r="90">
      <c r="C90" s="7" t="n"/>
      <c r="F90" s="8" t="n"/>
      <c r="G90" s="8" t="n"/>
      <c r="H90" s="9" t="n"/>
      <c r="I90" s="9" t="n"/>
      <c r="J90" s="9" t="n"/>
      <c r="K90" s="9" t="n"/>
      <c r="L90" s="9" t="n"/>
      <c r="M90" s="9" t="n"/>
      <c r="N90" s="10">
        <f>IF(A90="","",IF(D90="Vacant",0,H90-I90))</f>
        <v/>
      </c>
      <c r="O90" s="10">
        <f>IF(A90="","",IF(D90="Vacant",H90,0))</f>
        <v/>
      </c>
      <c r="P90" s="11">
        <f>IF(OR(A90="",D90="Vacant"),"",IF(G90="","MTM",(YEAR(G90)-YEAR($B$2))*12+MONTH(G90)-MONTH($B$2)))</f>
        <v/>
      </c>
      <c r="Q90" s="11">
        <f>IF(A90="","",IF(D90="Vacant","Vacant",IF(M90&gt;0,"Owes rent",IF(D90="Notice","Notice given",IF(P90="MTM","Month to month",IF(P90&lt;0,"Lease end passed",IF(P90&lt;3,"Ends within 3 mo",IF(K90&lt;I90,"Low deposit",""))))))))</f>
        <v/>
      </c>
    </row>
    <row r="91">
      <c r="C91" s="7" t="n"/>
      <c r="F91" s="8" t="n"/>
      <c r="G91" s="8" t="n"/>
      <c r="H91" s="9" t="n"/>
      <c r="I91" s="9" t="n"/>
      <c r="J91" s="9" t="n"/>
      <c r="K91" s="9" t="n"/>
      <c r="L91" s="9" t="n"/>
      <c r="M91" s="9" t="n"/>
      <c r="N91" s="10">
        <f>IF(A91="","",IF(D91="Vacant",0,H91-I91))</f>
        <v/>
      </c>
      <c r="O91" s="10">
        <f>IF(A91="","",IF(D91="Vacant",H91,0))</f>
        <v/>
      </c>
      <c r="P91" s="11">
        <f>IF(OR(A91="",D91="Vacant"),"",IF(G91="","MTM",(YEAR(G91)-YEAR($B$2))*12+MONTH(G91)-MONTH($B$2)))</f>
        <v/>
      </c>
      <c r="Q91" s="11">
        <f>IF(A91="","",IF(D91="Vacant","Vacant",IF(M91&gt;0,"Owes rent",IF(D91="Notice","Notice given",IF(P91="MTM","Month to month",IF(P91&lt;0,"Lease end passed",IF(P91&lt;3,"Ends within 3 mo",IF(K91&lt;I91,"Low deposit",""))))))))</f>
        <v/>
      </c>
    </row>
    <row r="92">
      <c r="C92" s="7" t="n"/>
      <c r="F92" s="8" t="n"/>
      <c r="G92" s="8" t="n"/>
      <c r="H92" s="9" t="n"/>
      <c r="I92" s="9" t="n"/>
      <c r="J92" s="9" t="n"/>
      <c r="K92" s="9" t="n"/>
      <c r="L92" s="9" t="n"/>
      <c r="M92" s="9" t="n"/>
      <c r="N92" s="10">
        <f>IF(A92="","",IF(D92="Vacant",0,H92-I92))</f>
        <v/>
      </c>
      <c r="O92" s="10">
        <f>IF(A92="","",IF(D92="Vacant",H92,0))</f>
        <v/>
      </c>
      <c r="P92" s="11">
        <f>IF(OR(A92="",D92="Vacant"),"",IF(G92="","MTM",(YEAR(G92)-YEAR($B$2))*12+MONTH(G92)-MONTH($B$2)))</f>
        <v/>
      </c>
      <c r="Q92" s="11">
        <f>IF(A92="","",IF(D92="Vacant","Vacant",IF(M92&gt;0,"Owes rent",IF(D92="Notice","Notice given",IF(P92="MTM","Month to month",IF(P92&lt;0,"Lease end passed",IF(P92&lt;3,"Ends within 3 mo",IF(K92&lt;I92,"Low deposit",""))))))))</f>
        <v/>
      </c>
    </row>
    <row r="93">
      <c r="C93" s="7" t="n"/>
      <c r="F93" s="8" t="n"/>
      <c r="G93" s="8" t="n"/>
      <c r="H93" s="9" t="n"/>
      <c r="I93" s="9" t="n"/>
      <c r="J93" s="9" t="n"/>
      <c r="K93" s="9" t="n"/>
      <c r="L93" s="9" t="n"/>
      <c r="M93" s="9" t="n"/>
      <c r="N93" s="10">
        <f>IF(A93="","",IF(D93="Vacant",0,H93-I93))</f>
        <v/>
      </c>
      <c r="O93" s="10">
        <f>IF(A93="","",IF(D93="Vacant",H93,0))</f>
        <v/>
      </c>
      <c r="P93" s="11">
        <f>IF(OR(A93="",D93="Vacant"),"",IF(G93="","MTM",(YEAR(G93)-YEAR($B$2))*12+MONTH(G93)-MONTH($B$2)))</f>
        <v/>
      </c>
      <c r="Q93" s="11">
        <f>IF(A93="","",IF(D93="Vacant","Vacant",IF(M93&gt;0,"Owes rent",IF(D93="Notice","Notice given",IF(P93="MTM","Month to month",IF(P93&lt;0,"Lease end passed",IF(P93&lt;3,"Ends within 3 mo",IF(K93&lt;I93,"Low deposit",""))))))))</f>
        <v/>
      </c>
    </row>
    <row r="94">
      <c r="C94" s="7" t="n"/>
      <c r="F94" s="8" t="n"/>
      <c r="G94" s="8" t="n"/>
      <c r="H94" s="9" t="n"/>
      <c r="I94" s="9" t="n"/>
      <c r="J94" s="9" t="n"/>
      <c r="K94" s="9" t="n"/>
      <c r="L94" s="9" t="n"/>
      <c r="M94" s="9" t="n"/>
      <c r="N94" s="10">
        <f>IF(A94="","",IF(D94="Vacant",0,H94-I94))</f>
        <v/>
      </c>
      <c r="O94" s="10">
        <f>IF(A94="","",IF(D94="Vacant",H94,0))</f>
        <v/>
      </c>
      <c r="P94" s="11">
        <f>IF(OR(A94="",D94="Vacant"),"",IF(G94="","MTM",(YEAR(G94)-YEAR($B$2))*12+MONTH(G94)-MONTH($B$2)))</f>
        <v/>
      </c>
      <c r="Q94" s="11">
        <f>IF(A94="","",IF(D94="Vacant","Vacant",IF(M94&gt;0,"Owes rent",IF(D94="Notice","Notice given",IF(P94="MTM","Month to month",IF(P94&lt;0,"Lease end passed",IF(P94&lt;3,"Ends within 3 mo",IF(K94&lt;I94,"Low deposit",""))))))))</f>
        <v/>
      </c>
    </row>
    <row r="95">
      <c r="C95" s="7" t="n"/>
      <c r="F95" s="8" t="n"/>
      <c r="G95" s="8" t="n"/>
      <c r="H95" s="9" t="n"/>
      <c r="I95" s="9" t="n"/>
      <c r="J95" s="9" t="n"/>
      <c r="K95" s="9" t="n"/>
      <c r="L95" s="9" t="n"/>
      <c r="M95" s="9" t="n"/>
      <c r="N95" s="10">
        <f>IF(A95="","",IF(D95="Vacant",0,H95-I95))</f>
        <v/>
      </c>
      <c r="O95" s="10">
        <f>IF(A95="","",IF(D95="Vacant",H95,0))</f>
        <v/>
      </c>
      <c r="P95" s="11">
        <f>IF(OR(A95="",D95="Vacant"),"",IF(G95="","MTM",(YEAR(G95)-YEAR($B$2))*12+MONTH(G95)-MONTH($B$2)))</f>
        <v/>
      </c>
      <c r="Q95" s="11">
        <f>IF(A95="","",IF(D95="Vacant","Vacant",IF(M95&gt;0,"Owes rent",IF(D95="Notice","Notice given",IF(P95="MTM","Month to month",IF(P95&lt;0,"Lease end passed",IF(P95&lt;3,"Ends within 3 mo",IF(K95&lt;I95,"Low deposit",""))))))))</f>
        <v/>
      </c>
    </row>
    <row r="96">
      <c r="C96" s="7" t="n"/>
      <c r="F96" s="8" t="n"/>
      <c r="G96" s="8" t="n"/>
      <c r="H96" s="9" t="n"/>
      <c r="I96" s="9" t="n"/>
      <c r="J96" s="9" t="n"/>
      <c r="K96" s="9" t="n"/>
      <c r="L96" s="9" t="n"/>
      <c r="M96" s="9" t="n"/>
      <c r="N96" s="10">
        <f>IF(A96="","",IF(D96="Vacant",0,H96-I96))</f>
        <v/>
      </c>
      <c r="O96" s="10">
        <f>IF(A96="","",IF(D96="Vacant",H96,0))</f>
        <v/>
      </c>
      <c r="P96" s="11">
        <f>IF(OR(A96="",D96="Vacant"),"",IF(G96="","MTM",(YEAR(G96)-YEAR($B$2))*12+MONTH(G96)-MONTH($B$2)))</f>
        <v/>
      </c>
      <c r="Q96" s="11">
        <f>IF(A96="","",IF(D96="Vacant","Vacant",IF(M96&gt;0,"Owes rent",IF(D96="Notice","Notice given",IF(P96="MTM","Month to month",IF(P96&lt;0,"Lease end passed",IF(P96&lt;3,"Ends within 3 mo",IF(K96&lt;I96,"Low deposit",""))))))))</f>
        <v/>
      </c>
    </row>
    <row r="97">
      <c r="C97" s="7" t="n"/>
      <c r="F97" s="8" t="n"/>
      <c r="G97" s="8" t="n"/>
      <c r="H97" s="9" t="n"/>
      <c r="I97" s="9" t="n"/>
      <c r="J97" s="9" t="n"/>
      <c r="K97" s="9" t="n"/>
      <c r="L97" s="9" t="n"/>
      <c r="M97" s="9" t="n"/>
      <c r="N97" s="10">
        <f>IF(A97="","",IF(D97="Vacant",0,H97-I97))</f>
        <v/>
      </c>
      <c r="O97" s="10">
        <f>IF(A97="","",IF(D97="Vacant",H97,0))</f>
        <v/>
      </c>
      <c r="P97" s="11">
        <f>IF(OR(A97="",D97="Vacant"),"",IF(G97="","MTM",(YEAR(G97)-YEAR($B$2))*12+MONTH(G97)-MONTH($B$2)))</f>
        <v/>
      </c>
      <c r="Q97" s="11">
        <f>IF(A97="","",IF(D97="Vacant","Vacant",IF(M97&gt;0,"Owes rent",IF(D97="Notice","Notice given",IF(P97="MTM","Month to month",IF(P97&lt;0,"Lease end passed",IF(P97&lt;3,"Ends within 3 mo",IF(K97&lt;I97,"Low deposit",""))))))))</f>
        <v/>
      </c>
    </row>
    <row r="98">
      <c r="C98" s="7" t="n"/>
      <c r="F98" s="8" t="n"/>
      <c r="G98" s="8" t="n"/>
      <c r="H98" s="9" t="n"/>
      <c r="I98" s="9" t="n"/>
      <c r="J98" s="9" t="n"/>
      <c r="K98" s="9" t="n"/>
      <c r="L98" s="9" t="n"/>
      <c r="M98" s="9" t="n"/>
      <c r="N98" s="10">
        <f>IF(A98="","",IF(D98="Vacant",0,H98-I98))</f>
        <v/>
      </c>
      <c r="O98" s="10">
        <f>IF(A98="","",IF(D98="Vacant",H98,0))</f>
        <v/>
      </c>
      <c r="P98" s="11">
        <f>IF(OR(A98="",D98="Vacant"),"",IF(G98="","MTM",(YEAR(G98)-YEAR($B$2))*12+MONTH(G98)-MONTH($B$2)))</f>
        <v/>
      </c>
      <c r="Q98" s="11">
        <f>IF(A98="","",IF(D98="Vacant","Vacant",IF(M98&gt;0,"Owes rent",IF(D98="Notice","Notice given",IF(P98="MTM","Month to month",IF(P98&lt;0,"Lease end passed",IF(P98&lt;3,"Ends within 3 mo",IF(K98&lt;I98,"Low deposit",""))))))))</f>
        <v/>
      </c>
    </row>
    <row r="99">
      <c r="C99" s="7" t="n"/>
      <c r="F99" s="8" t="n"/>
      <c r="G99" s="8" t="n"/>
      <c r="H99" s="9" t="n"/>
      <c r="I99" s="9" t="n"/>
      <c r="J99" s="9" t="n"/>
      <c r="K99" s="9" t="n"/>
      <c r="L99" s="9" t="n"/>
      <c r="M99" s="9" t="n"/>
      <c r="N99" s="10">
        <f>IF(A99="","",IF(D99="Vacant",0,H99-I99))</f>
        <v/>
      </c>
      <c r="O99" s="10">
        <f>IF(A99="","",IF(D99="Vacant",H99,0))</f>
        <v/>
      </c>
      <c r="P99" s="11">
        <f>IF(OR(A99="",D99="Vacant"),"",IF(G99="","MTM",(YEAR(G99)-YEAR($B$2))*12+MONTH(G99)-MONTH($B$2)))</f>
        <v/>
      </c>
      <c r="Q99" s="11">
        <f>IF(A99="","",IF(D99="Vacant","Vacant",IF(M99&gt;0,"Owes rent",IF(D99="Notice","Notice given",IF(P99="MTM","Month to month",IF(P99&lt;0,"Lease end passed",IF(P99&lt;3,"Ends within 3 mo",IF(K99&lt;I99,"Low deposit",""))))))))</f>
        <v/>
      </c>
    </row>
    <row r="100">
      <c r="C100" s="7" t="n"/>
      <c r="F100" s="8" t="n"/>
      <c r="G100" s="8" t="n"/>
      <c r="H100" s="9" t="n"/>
      <c r="I100" s="9" t="n"/>
      <c r="J100" s="9" t="n"/>
      <c r="K100" s="9" t="n"/>
      <c r="L100" s="9" t="n"/>
      <c r="M100" s="9" t="n"/>
      <c r="N100" s="10">
        <f>IF(A100="","",IF(D100="Vacant",0,H100-I100))</f>
        <v/>
      </c>
      <c r="O100" s="10">
        <f>IF(A100="","",IF(D100="Vacant",H100,0))</f>
        <v/>
      </c>
      <c r="P100" s="11">
        <f>IF(OR(A100="",D100="Vacant"),"",IF(G100="","MTM",(YEAR(G100)-YEAR($B$2))*12+MONTH(G100)-MONTH($B$2)))</f>
        <v/>
      </c>
      <c r="Q100" s="11">
        <f>IF(A100="","",IF(D100="Vacant","Vacant",IF(M100&gt;0,"Owes rent",IF(D100="Notice","Notice given",IF(P100="MTM","Month to month",IF(P100&lt;0,"Lease end passed",IF(P100&lt;3,"Ends within 3 mo",IF(K100&lt;I100,"Low deposit",""))))))))</f>
        <v/>
      </c>
    </row>
    <row r="101">
      <c r="C101" s="7" t="n"/>
      <c r="F101" s="8" t="n"/>
      <c r="G101" s="8" t="n"/>
      <c r="H101" s="9" t="n"/>
      <c r="I101" s="9" t="n"/>
      <c r="J101" s="9" t="n"/>
      <c r="K101" s="9" t="n"/>
      <c r="L101" s="9" t="n"/>
      <c r="M101" s="9" t="n"/>
      <c r="N101" s="10">
        <f>IF(A101="","",IF(D101="Vacant",0,H101-I101))</f>
        <v/>
      </c>
      <c r="O101" s="10">
        <f>IF(A101="","",IF(D101="Vacant",H101,0))</f>
        <v/>
      </c>
      <c r="P101" s="11">
        <f>IF(OR(A101="",D101="Vacant"),"",IF(G101="","MTM",(YEAR(G101)-YEAR($B$2))*12+MONTH(G101)-MONTH($B$2)))</f>
        <v/>
      </c>
      <c r="Q101" s="11">
        <f>IF(A101="","",IF(D101="Vacant","Vacant",IF(M101&gt;0,"Owes rent",IF(D101="Notice","Notice given",IF(P101="MTM","Month to month",IF(P101&lt;0,"Lease end passed",IF(P101&lt;3,"Ends within 3 mo",IF(K101&lt;I101,"Low deposit",""))))))))</f>
        <v/>
      </c>
    </row>
    <row r="102">
      <c r="C102" s="7" t="n"/>
      <c r="F102" s="8" t="n"/>
      <c r="G102" s="8" t="n"/>
      <c r="H102" s="9" t="n"/>
      <c r="I102" s="9" t="n"/>
      <c r="J102" s="9" t="n"/>
      <c r="K102" s="9" t="n"/>
      <c r="L102" s="9" t="n"/>
      <c r="M102" s="9" t="n"/>
      <c r="N102" s="10">
        <f>IF(A102="","",IF(D102="Vacant",0,H102-I102))</f>
        <v/>
      </c>
      <c r="O102" s="10">
        <f>IF(A102="","",IF(D102="Vacant",H102,0))</f>
        <v/>
      </c>
      <c r="P102" s="11">
        <f>IF(OR(A102="",D102="Vacant"),"",IF(G102="","MTM",(YEAR(G102)-YEAR($B$2))*12+MONTH(G102)-MONTH($B$2)))</f>
        <v/>
      </c>
      <c r="Q102" s="11">
        <f>IF(A102="","",IF(D102="Vacant","Vacant",IF(M102&gt;0,"Owes rent",IF(D102="Notice","Notice given",IF(P102="MTM","Month to month",IF(P102&lt;0,"Lease end passed",IF(P102&lt;3,"Ends within 3 mo",IF(K102&lt;I102,"Low deposit",""))))))))</f>
        <v/>
      </c>
    </row>
    <row r="103">
      <c r="C103" s="7" t="n"/>
      <c r="F103" s="8" t="n"/>
      <c r="G103" s="8" t="n"/>
      <c r="H103" s="9" t="n"/>
      <c r="I103" s="9" t="n"/>
      <c r="J103" s="9" t="n"/>
      <c r="K103" s="9" t="n"/>
      <c r="L103" s="9" t="n"/>
      <c r="M103" s="9" t="n"/>
      <c r="N103" s="10">
        <f>IF(A103="","",IF(D103="Vacant",0,H103-I103))</f>
        <v/>
      </c>
      <c r="O103" s="10">
        <f>IF(A103="","",IF(D103="Vacant",H103,0))</f>
        <v/>
      </c>
      <c r="P103" s="11">
        <f>IF(OR(A103="",D103="Vacant"),"",IF(G103="","MTM",(YEAR(G103)-YEAR($B$2))*12+MONTH(G103)-MONTH($B$2)))</f>
        <v/>
      </c>
      <c r="Q103" s="11">
        <f>IF(A103="","",IF(D103="Vacant","Vacant",IF(M103&gt;0,"Owes rent",IF(D103="Notice","Notice given",IF(P103="MTM","Month to month",IF(P103&lt;0,"Lease end passed",IF(P103&lt;3,"Ends within 3 mo",IF(K103&lt;I103,"Low deposit",""))))))))</f>
        <v/>
      </c>
    </row>
    <row r="104">
      <c r="C104" s="7" t="n"/>
      <c r="F104" s="8" t="n"/>
      <c r="G104" s="8" t="n"/>
      <c r="H104" s="9" t="n"/>
      <c r="I104" s="9" t="n"/>
      <c r="J104" s="9" t="n"/>
      <c r="K104" s="9" t="n"/>
      <c r="L104" s="9" t="n"/>
      <c r="M104" s="9" t="n"/>
      <c r="N104" s="10">
        <f>IF(A104="","",IF(D104="Vacant",0,H104-I104))</f>
        <v/>
      </c>
      <c r="O104" s="10">
        <f>IF(A104="","",IF(D104="Vacant",H104,0))</f>
        <v/>
      </c>
      <c r="P104" s="11">
        <f>IF(OR(A104="",D104="Vacant"),"",IF(G104="","MTM",(YEAR(G104)-YEAR($B$2))*12+MONTH(G104)-MONTH($B$2)))</f>
        <v/>
      </c>
      <c r="Q104" s="11">
        <f>IF(A104="","",IF(D104="Vacant","Vacant",IF(M104&gt;0,"Owes rent",IF(D104="Notice","Notice given",IF(P104="MTM","Month to month",IF(P104&lt;0,"Lease end passed",IF(P104&lt;3,"Ends within 3 mo",IF(K104&lt;I104,"Low deposit",""))))))))</f>
        <v/>
      </c>
    </row>
  </sheetData>
  <dataValidations count="1">
    <dataValidation sqref="D5:D104" showDropDown="0" showInputMessage="0" showErrorMessage="0" allowBlank="1" type="list">
      <formula1>"Occupied,Notice,Vacant"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7"/>
  <sheetViews>
    <sheetView zoomScale="10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  <col width="3" customWidth="1" min="3" max="3"/>
    <col width="26" customWidth="1" min="4" max="4"/>
    <col width="10" customWidth="1" min="5" max="5"/>
    <col width="14" customWidth="1" min="6" max="6"/>
    <col width="3" customWidth="1" min="7" max="7"/>
    <col width="12" customWidth="1" min="8" max="8"/>
    <col width="8" customWidth="1" min="9" max="9"/>
    <col width="10" customWidth="1" min="10" max="10"/>
    <col width="16" customWidth="1" min="11" max="11"/>
    <col width="24" customWidth="1" min="12" max="12"/>
  </cols>
  <sheetData>
    <row r="1">
      <c r="A1" s="1" t="inlineStr">
        <is>
          <t>EXAMPLE summary: Harbor Lane Apartments (fictional)</t>
        </is>
      </c>
    </row>
    <row r="2">
      <c r="A2" s="3" t="inlineStr">
        <is>
          <t>As of</t>
        </is>
      </c>
      <c r="B2" s="8">
        <f>IF('Example rent roll'!B2="","",'Example rent roll'!B2)</f>
        <v/>
      </c>
      <c r="C2" s="5" t="inlineStr">
        <is>
          <t>Everything on this sheet is a formula. Change the rent roll, not this sheet.</t>
        </is>
      </c>
    </row>
    <row r="4" ht="32" customHeight="1">
      <c r="A4" s="12" t="inlineStr">
        <is>
          <t>Occupancy</t>
        </is>
      </c>
      <c r="B4" s="13" t="n"/>
      <c r="D4" s="6" t="inlineStr">
        <is>
          <t>Lease ends in</t>
        </is>
      </c>
      <c r="E4" s="6" t="inlineStr">
        <is>
          <t>Leases</t>
        </is>
      </c>
      <c r="F4" s="6" t="inlineStr">
        <is>
          <t>Rent at stake</t>
        </is>
      </c>
      <c r="H4" s="6" t="inlineStr">
        <is>
          <t>Unit type</t>
        </is>
      </c>
      <c r="I4" s="6" t="inlineStr">
        <is>
          <t>Units</t>
        </is>
      </c>
      <c r="J4" s="6" t="inlineStr">
        <is>
          <t>Occupied</t>
        </is>
      </c>
      <c r="K4" s="6" t="inlineStr">
        <is>
          <t>Avg market rent</t>
        </is>
      </c>
      <c r="L4" s="6" t="inlineStr">
        <is>
          <t>Avg lease rent (occupied)</t>
        </is>
      </c>
    </row>
    <row r="5">
      <c r="A5" t="inlineStr">
        <is>
          <t>Units</t>
        </is>
      </c>
      <c r="B5" s="14">
        <f>COUNTA('Example rent roll'!$A$5:$A$104)</f>
        <v/>
      </c>
      <c r="D5" s="15">
        <f>IF($B$2="","",DATE(YEAR($B$2),MONTH($B$2)+0,1))</f>
        <v/>
      </c>
      <c r="E5">
        <f>IF(D5="","",COUNTIFS('Example rent roll'!$G$5:$G$104,"&gt;="&amp;D5,'Example rent roll'!$G$5:$G$104,"&lt;"&amp;DATE(YEAR(D5),MONTH(D5)+1,1),'Example rent roll'!$D$5:$D$104,"&lt;&gt;Vacant"))</f>
        <v/>
      </c>
      <c r="F5" s="9">
        <f>IF(D5="","",SUMIFS('Example rent roll'!$I$5:$I$104,'Example rent roll'!$G$5:$G$104,"&gt;="&amp;D5,'Example rent roll'!$G$5:$G$104,"&lt;"&amp;DATE(YEAR(D5),MONTH(D5)+1,1),'Example rent roll'!$D$5:$D$104,"&lt;&gt;Vacant"))</f>
        <v/>
      </c>
      <c r="H5" s="16" t="inlineStr">
        <is>
          <t>Studio</t>
        </is>
      </c>
      <c r="I5">
        <f>IF(H5="","",COUNTIF('Example rent roll'!$B$5:$B$104,H5))</f>
        <v/>
      </c>
      <c r="J5">
        <f>IF(H5="","",COUNTIFS('Example rent roll'!$B$5:$B$104,H5,'Example rent roll'!$D$5:$D$104,"&lt;&gt;Vacant"))</f>
        <v/>
      </c>
      <c r="K5" s="9">
        <f>IF(H5="","",IFERROR(AVERAGEIF('Example rent roll'!$B$5:$B$104,H5,'Example rent roll'!$H$5:$H$104),""))</f>
        <v/>
      </c>
      <c r="L5" s="9">
        <f>IF(H5="","",IFERROR(AVERAGEIFS('Example rent roll'!$I$5:$I$104,'Example rent roll'!$B$5:$B$104,H5,'Example rent roll'!$D$5:$D$104,"&lt;&gt;Vacant"),""))</f>
        <v/>
      </c>
    </row>
    <row r="6">
      <c r="A6" t="inlineStr">
        <is>
          <t>Occupied (including notice given)</t>
        </is>
      </c>
      <c r="B6" s="14">
        <f>B5-B7</f>
        <v/>
      </c>
      <c r="D6" s="15">
        <f>IF($B$2="","",DATE(YEAR($B$2),MONTH($B$2)+1,1))</f>
        <v/>
      </c>
      <c r="E6">
        <f>IF(D6="","",COUNTIFS('Example rent roll'!$G$5:$G$104,"&gt;="&amp;D6,'Example rent roll'!$G$5:$G$104,"&lt;"&amp;DATE(YEAR(D6),MONTH(D6)+1,1),'Example rent roll'!$D$5:$D$104,"&lt;&gt;Vacant"))</f>
        <v/>
      </c>
      <c r="F6" s="9">
        <f>IF(D6="","",SUMIFS('Example rent roll'!$I$5:$I$104,'Example rent roll'!$G$5:$G$104,"&gt;="&amp;D6,'Example rent roll'!$G$5:$G$104,"&lt;"&amp;DATE(YEAR(D6),MONTH(D6)+1,1),'Example rent roll'!$D$5:$D$104,"&lt;&gt;Vacant"))</f>
        <v/>
      </c>
      <c r="H6" s="16" t="inlineStr">
        <is>
          <t>1 bed</t>
        </is>
      </c>
      <c r="I6">
        <f>IF(H6="","",COUNTIF('Example rent roll'!$B$5:$B$104,H6))</f>
        <v/>
      </c>
      <c r="J6">
        <f>IF(H6="","",COUNTIFS('Example rent roll'!$B$5:$B$104,H6,'Example rent roll'!$D$5:$D$104,"&lt;&gt;Vacant"))</f>
        <v/>
      </c>
      <c r="K6" s="9">
        <f>IF(H6="","",IFERROR(AVERAGEIF('Example rent roll'!$B$5:$B$104,H6,'Example rent roll'!$H$5:$H$104),""))</f>
        <v/>
      </c>
      <c r="L6" s="9">
        <f>IF(H6="","",IFERROR(AVERAGEIFS('Example rent roll'!$I$5:$I$104,'Example rent roll'!$B$5:$B$104,H6,'Example rent roll'!$D$5:$D$104,"&lt;&gt;Vacant"),""))</f>
        <v/>
      </c>
    </row>
    <row r="7">
      <c r="A7" t="inlineStr">
        <is>
          <t>Vacant</t>
        </is>
      </c>
      <c r="B7" s="14">
        <f>COUNTIF('Example rent roll'!$D$5:$D$104,"Vacant")</f>
        <v/>
      </c>
      <c r="D7" s="15">
        <f>IF($B$2="","",DATE(YEAR($B$2),MONTH($B$2)+2,1))</f>
        <v/>
      </c>
      <c r="E7">
        <f>IF(D7="","",COUNTIFS('Example rent roll'!$G$5:$G$104,"&gt;="&amp;D7,'Example rent roll'!$G$5:$G$104,"&lt;"&amp;DATE(YEAR(D7),MONTH(D7)+1,1),'Example rent roll'!$D$5:$D$104,"&lt;&gt;Vacant"))</f>
        <v/>
      </c>
      <c r="F7" s="9">
        <f>IF(D7="","",SUMIFS('Example rent roll'!$I$5:$I$104,'Example rent roll'!$G$5:$G$104,"&gt;="&amp;D7,'Example rent roll'!$G$5:$G$104,"&lt;"&amp;DATE(YEAR(D7),MONTH(D7)+1,1),'Example rent roll'!$D$5:$D$104,"&lt;&gt;Vacant"))</f>
        <v/>
      </c>
      <c r="H7" s="16" t="inlineStr">
        <is>
          <t>2 bed</t>
        </is>
      </c>
      <c r="I7">
        <f>IF(H7="","",COUNTIF('Example rent roll'!$B$5:$B$104,H7))</f>
        <v/>
      </c>
      <c r="J7">
        <f>IF(H7="","",COUNTIFS('Example rent roll'!$B$5:$B$104,H7,'Example rent roll'!$D$5:$D$104,"&lt;&gt;Vacant"))</f>
        <v/>
      </c>
      <c r="K7" s="9">
        <f>IF(H7="","",IFERROR(AVERAGEIF('Example rent roll'!$B$5:$B$104,H7,'Example rent roll'!$H$5:$H$104),""))</f>
        <v/>
      </c>
      <c r="L7" s="9">
        <f>IF(H7="","",IFERROR(AVERAGEIFS('Example rent roll'!$I$5:$I$104,'Example rent roll'!$B$5:$B$104,H7,'Example rent roll'!$D$5:$D$104,"&lt;&gt;Vacant"),""))</f>
        <v/>
      </c>
    </row>
    <row r="8">
      <c r="A8" t="inlineStr">
        <is>
          <t>Notice given</t>
        </is>
      </c>
      <c r="B8" s="14">
        <f>COUNTIF('Example rent roll'!$D$5:$D$104,"Notice")</f>
        <v/>
      </c>
      <c r="D8" s="15">
        <f>IF($B$2="","",DATE(YEAR($B$2),MONTH($B$2)+3,1))</f>
        <v/>
      </c>
      <c r="E8">
        <f>IF(D8="","",COUNTIFS('Example rent roll'!$G$5:$G$104,"&gt;="&amp;D8,'Example rent roll'!$G$5:$G$104,"&lt;"&amp;DATE(YEAR(D8),MONTH(D8)+1,1),'Example rent roll'!$D$5:$D$104,"&lt;&gt;Vacant"))</f>
        <v/>
      </c>
      <c r="F8" s="9">
        <f>IF(D8="","",SUMIFS('Example rent roll'!$I$5:$I$104,'Example rent roll'!$G$5:$G$104,"&gt;="&amp;D8,'Example rent roll'!$G$5:$G$104,"&lt;"&amp;DATE(YEAR(D8),MONTH(D8)+1,1),'Example rent roll'!$D$5:$D$104,"&lt;&gt;Vacant"))</f>
        <v/>
      </c>
      <c r="H8" s="16" t="n"/>
      <c r="I8">
        <f>IF(H8="","",COUNTIF('Example rent roll'!$B$5:$B$104,H8))</f>
        <v/>
      </c>
      <c r="J8">
        <f>IF(H8="","",COUNTIFS('Example rent roll'!$B$5:$B$104,H8,'Example rent roll'!$D$5:$D$104,"&lt;&gt;Vacant"))</f>
        <v/>
      </c>
      <c r="K8" s="9">
        <f>IF(H8="","",IFERROR(AVERAGEIF('Example rent roll'!$B$5:$B$104,H8,'Example rent roll'!$H$5:$H$104),""))</f>
        <v/>
      </c>
      <c r="L8" s="9">
        <f>IF(H8="","",IFERROR(AVERAGEIFS('Example rent roll'!$I$5:$I$104,'Example rent roll'!$B$5:$B$104,H8,'Example rent roll'!$D$5:$D$104,"&lt;&gt;Vacant"),""))</f>
        <v/>
      </c>
    </row>
    <row r="9">
      <c r="A9" t="inlineStr">
        <is>
          <t>Physical occupancy</t>
        </is>
      </c>
      <c r="B9" s="17">
        <f>IF(B5=0,"",B6/B5)</f>
        <v/>
      </c>
      <c r="D9" s="15">
        <f>IF($B$2="","",DATE(YEAR($B$2),MONTH($B$2)+4,1))</f>
        <v/>
      </c>
      <c r="E9">
        <f>IF(D9="","",COUNTIFS('Example rent roll'!$G$5:$G$104,"&gt;="&amp;D9,'Example rent roll'!$G$5:$G$104,"&lt;"&amp;DATE(YEAR(D9),MONTH(D9)+1,1),'Example rent roll'!$D$5:$D$104,"&lt;&gt;Vacant"))</f>
        <v/>
      </c>
      <c r="F9" s="9">
        <f>IF(D9="","",SUMIFS('Example rent roll'!$I$5:$I$104,'Example rent roll'!$G$5:$G$104,"&gt;="&amp;D9,'Example rent roll'!$G$5:$G$104,"&lt;"&amp;DATE(YEAR(D9),MONTH(D9)+1,1),'Example rent roll'!$D$5:$D$104,"&lt;&gt;Vacant"))</f>
        <v/>
      </c>
      <c r="H9" s="16" t="n"/>
      <c r="I9">
        <f>IF(H9="","",COUNTIF('Example rent roll'!$B$5:$B$104,H9))</f>
        <v/>
      </c>
      <c r="J9">
        <f>IF(H9="","",COUNTIFS('Example rent roll'!$B$5:$B$104,H9,'Example rent roll'!$D$5:$D$104,"&lt;&gt;Vacant"))</f>
        <v/>
      </c>
      <c r="K9" s="9">
        <f>IF(H9="","",IFERROR(AVERAGEIF('Example rent roll'!$B$5:$B$104,H9,'Example rent roll'!$H$5:$H$104),""))</f>
        <v/>
      </c>
      <c r="L9" s="9">
        <f>IF(H9="","",IFERROR(AVERAGEIFS('Example rent roll'!$I$5:$I$104,'Example rent roll'!$B$5:$B$104,H9,'Example rent roll'!$D$5:$D$104,"&lt;&gt;Vacant"),""))</f>
        <v/>
      </c>
    </row>
    <row r="10">
      <c r="D10" s="15">
        <f>IF($B$2="","",DATE(YEAR($B$2),MONTH($B$2)+5,1))</f>
        <v/>
      </c>
      <c r="E10">
        <f>IF(D10="","",COUNTIFS('Example rent roll'!$G$5:$G$104,"&gt;="&amp;D10,'Example rent roll'!$G$5:$G$104,"&lt;"&amp;DATE(YEAR(D10),MONTH(D10)+1,1),'Example rent roll'!$D$5:$D$104,"&lt;&gt;Vacant"))</f>
        <v/>
      </c>
      <c r="F10" s="9">
        <f>IF(D10="","",SUMIFS('Example rent roll'!$I$5:$I$104,'Example rent roll'!$G$5:$G$104,"&gt;="&amp;D10,'Example rent roll'!$G$5:$G$104,"&lt;"&amp;DATE(YEAR(D10),MONTH(D10)+1,1),'Example rent roll'!$D$5:$D$104,"&lt;&gt;Vacant"))</f>
        <v/>
      </c>
      <c r="H10" s="16" t="n"/>
      <c r="I10">
        <f>IF(H10="","",COUNTIF('Example rent roll'!$B$5:$B$104,H10))</f>
        <v/>
      </c>
      <c r="J10">
        <f>IF(H10="","",COUNTIFS('Example rent roll'!$B$5:$B$104,H10,'Example rent roll'!$D$5:$D$104,"&lt;&gt;Vacant"))</f>
        <v/>
      </c>
      <c r="K10" s="9">
        <f>IF(H10="","",IFERROR(AVERAGEIF('Example rent roll'!$B$5:$B$104,H10,'Example rent roll'!$H$5:$H$104),""))</f>
        <v/>
      </c>
      <c r="L10" s="9">
        <f>IF(H10="","",IFERROR(AVERAGEIFS('Example rent roll'!$I$5:$I$104,'Example rent roll'!$B$5:$B$104,H10,'Example rent roll'!$D$5:$D$104,"&lt;&gt;Vacant"),""))</f>
        <v/>
      </c>
    </row>
    <row r="11">
      <c r="A11" s="12" t="inlineStr">
        <is>
          <t>Rent this month</t>
        </is>
      </c>
      <c r="B11" s="13" t="n"/>
      <c r="D11" s="15">
        <f>IF($B$2="","",DATE(YEAR($B$2),MONTH($B$2)+6,1))</f>
        <v/>
      </c>
      <c r="E11">
        <f>IF(D11="","",COUNTIFS('Example rent roll'!$G$5:$G$104,"&gt;="&amp;D11,'Example rent roll'!$G$5:$G$104,"&lt;"&amp;DATE(YEAR(D11),MONTH(D11)+1,1),'Example rent roll'!$D$5:$D$104,"&lt;&gt;Vacant"))</f>
        <v/>
      </c>
      <c r="F11" s="9">
        <f>IF(D11="","",SUMIFS('Example rent roll'!$I$5:$I$104,'Example rent roll'!$G$5:$G$104,"&gt;="&amp;D11,'Example rent roll'!$G$5:$G$104,"&lt;"&amp;DATE(YEAR(D11),MONTH(D11)+1,1),'Example rent roll'!$D$5:$D$104,"&lt;&gt;Vacant"))</f>
        <v/>
      </c>
    </row>
    <row r="12">
      <c r="A12" t="inlineStr">
        <is>
          <t>Gross potential rent (every unit at market)</t>
        </is>
      </c>
      <c r="B12" s="10">
        <f>SUM('Example rent roll'!$H$5:$H$104)</f>
        <v/>
      </c>
      <c r="D12" s="15">
        <f>IF($B$2="","",DATE(YEAR($B$2),MONTH($B$2)+7,1))</f>
        <v/>
      </c>
      <c r="E12">
        <f>IF(D12="","",COUNTIFS('Example rent roll'!$G$5:$G$104,"&gt;="&amp;D12,'Example rent roll'!$G$5:$G$104,"&lt;"&amp;DATE(YEAR(D12),MONTH(D12)+1,1),'Example rent roll'!$D$5:$D$104,"&lt;&gt;Vacant"))</f>
        <v/>
      </c>
      <c r="F12" s="9">
        <f>IF(D12="","",SUMIFS('Example rent roll'!$I$5:$I$104,'Example rent roll'!$G$5:$G$104,"&gt;="&amp;D12,'Example rent roll'!$G$5:$G$104,"&lt;"&amp;DATE(YEAR(D12),MONTH(D12)+1,1),'Example rent roll'!$D$5:$D$104,"&lt;&gt;Vacant"))</f>
        <v/>
      </c>
      <c r="H12" s="5" t="inlineStr">
        <is>
          <t>Type each unit type once in H5:H10, spelled exactly as in the Type column.</t>
        </is>
      </c>
    </row>
    <row r="13">
      <c r="A13" t="inlineStr">
        <is>
          <t>Less loss to lease</t>
        </is>
      </c>
      <c r="B13" s="10">
        <f>SUM('Example rent roll'!$N$5:$N$104)</f>
        <v/>
      </c>
      <c r="D13" s="15">
        <f>IF($B$2="","",DATE(YEAR($B$2),MONTH($B$2)+8,1))</f>
        <v/>
      </c>
      <c r="E13">
        <f>IF(D13="","",COUNTIFS('Example rent roll'!$G$5:$G$104,"&gt;="&amp;D13,'Example rent roll'!$G$5:$G$104,"&lt;"&amp;DATE(YEAR(D13),MONTH(D13)+1,1),'Example rent roll'!$D$5:$D$104,"&lt;&gt;Vacant"))</f>
        <v/>
      </c>
      <c r="F13" s="9">
        <f>IF(D13="","",SUMIFS('Example rent roll'!$I$5:$I$104,'Example rent roll'!$G$5:$G$104,"&gt;="&amp;D13,'Example rent roll'!$G$5:$G$104,"&lt;"&amp;DATE(YEAR(D13),MONTH(D13)+1,1),'Example rent roll'!$D$5:$D$104,"&lt;&gt;Vacant"))</f>
        <v/>
      </c>
    </row>
    <row r="14">
      <c r="A14" t="inlineStr">
        <is>
          <t>Less vacancy loss</t>
        </is>
      </c>
      <c r="B14" s="10">
        <f>SUM('Example rent roll'!$O$5:$O$104)</f>
        <v/>
      </c>
      <c r="D14" s="15">
        <f>IF($B$2="","",DATE(YEAR($B$2),MONTH($B$2)+9,1))</f>
        <v/>
      </c>
      <c r="E14">
        <f>IF(D14="","",COUNTIFS('Example rent roll'!$G$5:$G$104,"&gt;="&amp;D14,'Example rent roll'!$G$5:$G$104,"&lt;"&amp;DATE(YEAR(D14),MONTH(D14)+1,1),'Example rent roll'!$D$5:$D$104,"&lt;&gt;Vacant"))</f>
        <v/>
      </c>
      <c r="F14" s="9">
        <f>IF(D14="","",SUMIFS('Example rent roll'!$I$5:$I$104,'Example rent roll'!$G$5:$G$104,"&gt;="&amp;D14,'Example rent roll'!$G$5:$G$104,"&lt;"&amp;DATE(YEAR(D14),MONTH(D14)+1,1),'Example rent roll'!$D$5:$D$104,"&lt;&gt;Vacant"))</f>
        <v/>
      </c>
    </row>
    <row r="15">
      <c r="A15" t="inlineStr">
        <is>
          <t>Less concessions</t>
        </is>
      </c>
      <c r="B15" s="10">
        <f>SUM('Example rent roll'!$J$5:$J$104)</f>
        <v/>
      </c>
      <c r="D15" s="15">
        <f>IF($B$2="","",DATE(YEAR($B$2),MONTH($B$2)+10,1))</f>
        <v/>
      </c>
      <c r="E15">
        <f>IF(D15="","",COUNTIFS('Example rent roll'!$G$5:$G$104,"&gt;="&amp;D15,'Example rent roll'!$G$5:$G$104,"&lt;"&amp;DATE(YEAR(D15),MONTH(D15)+1,1),'Example rent roll'!$D$5:$D$104,"&lt;&gt;Vacant"))</f>
        <v/>
      </c>
      <c r="F15" s="9">
        <f>IF(D15="","",SUMIFS('Example rent roll'!$I$5:$I$104,'Example rent roll'!$G$5:$G$104,"&gt;="&amp;D15,'Example rent roll'!$G$5:$G$104,"&lt;"&amp;DATE(YEAR(D15),MONTH(D15)+1,1),'Example rent roll'!$D$5:$D$104,"&lt;&gt;Vacant"))</f>
        <v/>
      </c>
    </row>
    <row r="16">
      <c r="A16" s="3" t="inlineStr">
        <is>
          <t>Scheduled rent</t>
        </is>
      </c>
      <c r="B16" s="18">
        <f>B12-B13-B14-B15</f>
        <v/>
      </c>
      <c r="D16" s="15">
        <f>IF($B$2="","",DATE(YEAR($B$2),MONTH($B$2)+11,1))</f>
        <v/>
      </c>
      <c r="E16">
        <f>IF(D16="","",COUNTIFS('Example rent roll'!$G$5:$G$104,"&gt;="&amp;D16,'Example rent roll'!$G$5:$G$104,"&lt;"&amp;DATE(YEAR(D16),MONTH(D16)+1,1),'Example rent roll'!$D$5:$D$104,"&lt;&gt;Vacant"))</f>
        <v/>
      </c>
      <c r="F16" s="9">
        <f>IF(D16="","",SUMIFS('Example rent roll'!$I$5:$I$104,'Example rent roll'!$G$5:$G$104,"&gt;="&amp;D16,'Example rent roll'!$G$5:$G$104,"&lt;"&amp;DATE(YEAR(D16),MONTH(D16)+1,1),'Example rent roll'!$D$5:$D$104,"&lt;&gt;Vacant"))</f>
        <v/>
      </c>
    </row>
    <row r="17">
      <c r="A17" t="inlineStr">
        <is>
          <t>Collected this month</t>
        </is>
      </c>
      <c r="B17" s="10">
        <f>SUM('Example rent roll'!$L$5:$L$104)</f>
        <v/>
      </c>
      <c r="D17" t="inlineStr">
        <is>
          <t>Month to month</t>
        </is>
      </c>
      <c r="E17">
        <f>B25</f>
        <v/>
      </c>
      <c r="F17" s="9">
        <f>SUMIFS('Example rent roll'!$I$5:$I$104,'Example rent roll'!$P$5:$P$104,"MTM")</f>
        <v/>
      </c>
    </row>
    <row r="18">
      <c r="A18" t="inlineStr">
        <is>
          <t>Shortfall (scheduled less collected)</t>
        </is>
      </c>
      <c r="B18" s="10">
        <f>B16-B17</f>
        <v/>
      </c>
      <c r="D18" s="19" t="inlineStr">
        <is>
          <t>Total, next 12 months + MTM</t>
        </is>
      </c>
      <c r="E18" s="19">
        <f>SUM(E5:E17)</f>
        <v/>
      </c>
      <c r="F18" s="20">
        <f>SUM(F5:F17)</f>
        <v/>
      </c>
    </row>
    <row r="19">
      <c r="A19" s="3" t="inlineStr">
        <is>
          <t>Economic occupancy (collected / potential)</t>
        </is>
      </c>
      <c r="B19" s="21">
        <f>IF(B12=0,"",B17/B12)</f>
        <v/>
      </c>
    </row>
    <row r="21">
      <c r="A21" s="12" t="inlineStr">
        <is>
          <t>Risk</t>
        </is>
      </c>
      <c r="B21" s="13" t="n"/>
    </row>
    <row r="22">
      <c r="A22" t="inlineStr">
        <is>
          <t>Balances owed</t>
        </is>
      </c>
      <c r="B22" s="10">
        <f>SUM('Example rent roll'!$M$5:$M$104)</f>
        <v/>
      </c>
    </row>
    <row r="23">
      <c r="A23" t="inlineStr">
        <is>
          <t>Units owing</t>
        </is>
      </c>
      <c r="B23" s="14">
        <f>COUNTIF('Example rent roll'!$M$5:$M$104,"&gt;0")</f>
        <v/>
      </c>
    </row>
    <row r="24">
      <c r="A24" t="inlineStr">
        <is>
          <t>Deposits held (a liability, not income)</t>
        </is>
      </c>
      <c r="B24" s="10">
        <f>SUM('Example rent roll'!$K$5:$K$104)</f>
        <v/>
      </c>
    </row>
    <row r="25">
      <c r="A25" t="inlineStr">
        <is>
          <t>Month-to-month leases</t>
        </is>
      </c>
      <c r="B25" s="14">
        <f>COUNTIF('Example rent roll'!$P$5:$P$104,"MTM")</f>
        <v/>
      </c>
    </row>
    <row r="26">
      <c r="A26" t="inlineStr">
        <is>
          <t>Fixed leases ending in the next 6 months</t>
        </is>
      </c>
      <c r="B26" s="14">
        <f>COUNTIFS('Example rent roll'!$P$5:$P$104,"&gt;=0",'Example rent roll'!$P$5:$P$104,"&lt;6")</f>
        <v/>
      </c>
    </row>
    <row r="27">
      <c r="A27" t="inlineStr">
        <is>
          <t>Share of occupied units that could leave within 6 months</t>
        </is>
      </c>
      <c r="B27" s="17">
        <f>IF(B6=0,"",(B25+B26)/B6)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04"/>
  <sheetViews>
    <sheetView zoomScale="10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0" customWidth="1" min="2" max="2"/>
    <col width="8" customWidth="1" min="3" max="3"/>
    <col width="11" customWidth="1" min="4" max="4"/>
    <col width="14" customWidth="1" min="5" max="5"/>
    <col width="13" customWidth="1" min="6" max="6"/>
    <col width="16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3" customWidth="1" min="14" max="14"/>
    <col width="13" customWidth="1" min="15" max="15"/>
    <col width="14" customWidth="1" min="16" max="16"/>
    <col width="28" customWidth="1" min="17" max="17"/>
  </cols>
  <sheetData>
    <row r="1">
      <c r="A1" s="1" t="inlineStr">
        <is>
          <t>Rent roll: [property name]</t>
        </is>
      </c>
    </row>
    <row r="2">
      <c r="A2" s="3" t="inlineStr">
        <is>
          <t>As of</t>
        </is>
      </c>
      <c r="B2" s="4" t="n"/>
      <c r="D2" s="5" t="inlineStr">
        <is>
          <t>Type in the shaded columns A-M. Columns N-Q are formulas: copy them down, don't type over them. Status must be Occupied, Notice or Vacant.</t>
        </is>
      </c>
    </row>
    <row r="4" ht="32" customHeight="1">
      <c r="A4" s="6" t="inlineStr">
        <is>
          <t>Unit</t>
        </is>
      </c>
      <c r="B4" s="6" t="inlineStr">
        <is>
          <t>Type</t>
        </is>
      </c>
      <c r="C4" s="6" t="inlineStr">
        <is>
          <t>Sq ft</t>
        </is>
      </c>
      <c r="D4" s="6" t="inlineStr">
        <is>
          <t>Status</t>
        </is>
      </c>
      <c r="E4" s="6" t="inlineStr">
        <is>
          <t>Tenant</t>
        </is>
      </c>
      <c r="F4" s="6" t="inlineStr">
        <is>
          <t>Lease start</t>
        </is>
      </c>
      <c r="G4" s="6" t="inlineStr">
        <is>
          <t>Lease end
(blank = month to month)</t>
        </is>
      </c>
      <c r="H4" s="6" t="inlineStr">
        <is>
          <t>Market rent</t>
        </is>
      </c>
      <c r="I4" s="6" t="inlineStr">
        <is>
          <t>Lease rent</t>
        </is>
      </c>
      <c r="J4" s="6" t="inlineStr">
        <is>
          <t>Concession
per month</t>
        </is>
      </c>
      <c r="K4" s="6" t="inlineStr">
        <is>
          <t>Deposit held</t>
        </is>
      </c>
      <c r="L4" s="6" t="inlineStr">
        <is>
          <t>Paid this month</t>
        </is>
      </c>
      <c r="M4" s="6" t="inlineStr">
        <is>
          <t>Balance owed</t>
        </is>
      </c>
      <c r="N4" s="6" t="inlineStr">
        <is>
          <t>Loss to lease
(formula)</t>
        </is>
      </c>
      <c r="O4" s="6" t="inlineStr">
        <is>
          <t>Vacancy loss
(formula)</t>
        </is>
      </c>
      <c r="P4" s="6" t="inlineStr">
        <is>
          <t>Months to lease end
(formula)</t>
        </is>
      </c>
      <c r="Q4" s="6" t="inlineStr">
        <is>
          <t>Flag
(formula)</t>
        </is>
      </c>
    </row>
    <row r="5">
      <c r="C5" s="7" t="n"/>
      <c r="F5" s="8" t="n"/>
      <c r="G5" s="8" t="n"/>
      <c r="H5" s="9" t="n"/>
      <c r="I5" s="9" t="n"/>
      <c r="J5" s="9" t="n"/>
      <c r="K5" s="9" t="n"/>
      <c r="L5" s="9" t="n"/>
      <c r="M5" s="9" t="n"/>
      <c r="N5" s="10">
        <f>IF(A5="","",IF(D5="Vacant",0,H5-I5))</f>
        <v/>
      </c>
      <c r="O5" s="10">
        <f>IF(A5="","",IF(D5="Vacant",H5,0))</f>
        <v/>
      </c>
      <c r="P5" s="11">
        <f>IF(OR(A5="",D5="Vacant"),"",IF(G5="","MTM",(YEAR(G5)-YEAR($B$2))*12+MONTH(G5)-MONTH($B$2)))</f>
        <v/>
      </c>
      <c r="Q5" s="11">
        <f>IF(A5="","",IF(D5="Vacant","Vacant",IF(M5&gt;0,"Owes rent",IF(D5="Notice","Notice given",IF(P5="MTM","Month to month",IF(P5&lt;0,"Lease end passed",IF(P5&lt;3,"Ends within 3 mo",IF(K5&lt;I5,"Low deposit",""))))))))</f>
        <v/>
      </c>
    </row>
    <row r="6">
      <c r="C6" s="7" t="n"/>
      <c r="F6" s="8" t="n"/>
      <c r="G6" s="8" t="n"/>
      <c r="H6" s="9" t="n"/>
      <c r="I6" s="9" t="n"/>
      <c r="J6" s="9" t="n"/>
      <c r="K6" s="9" t="n"/>
      <c r="L6" s="9" t="n"/>
      <c r="M6" s="9" t="n"/>
      <c r="N6" s="10">
        <f>IF(A6="","",IF(D6="Vacant",0,H6-I6))</f>
        <v/>
      </c>
      <c r="O6" s="10">
        <f>IF(A6="","",IF(D6="Vacant",H6,0))</f>
        <v/>
      </c>
      <c r="P6" s="11">
        <f>IF(OR(A6="",D6="Vacant"),"",IF(G6="","MTM",(YEAR(G6)-YEAR($B$2))*12+MONTH(G6)-MONTH($B$2)))</f>
        <v/>
      </c>
      <c r="Q6" s="11">
        <f>IF(A6="","",IF(D6="Vacant","Vacant",IF(M6&gt;0,"Owes rent",IF(D6="Notice","Notice given",IF(P6="MTM","Month to month",IF(P6&lt;0,"Lease end passed",IF(P6&lt;3,"Ends within 3 mo",IF(K6&lt;I6,"Low deposit",""))))))))</f>
        <v/>
      </c>
    </row>
    <row r="7">
      <c r="C7" s="7" t="n"/>
      <c r="F7" s="8" t="n"/>
      <c r="G7" s="8" t="n"/>
      <c r="H7" s="9" t="n"/>
      <c r="I7" s="9" t="n"/>
      <c r="J7" s="9" t="n"/>
      <c r="K7" s="9" t="n"/>
      <c r="L7" s="9" t="n"/>
      <c r="M7" s="9" t="n"/>
      <c r="N7" s="10">
        <f>IF(A7="","",IF(D7="Vacant",0,H7-I7))</f>
        <v/>
      </c>
      <c r="O7" s="10">
        <f>IF(A7="","",IF(D7="Vacant",H7,0))</f>
        <v/>
      </c>
      <c r="P7" s="11">
        <f>IF(OR(A7="",D7="Vacant"),"",IF(G7="","MTM",(YEAR(G7)-YEAR($B$2))*12+MONTH(G7)-MONTH($B$2)))</f>
        <v/>
      </c>
      <c r="Q7" s="11">
        <f>IF(A7="","",IF(D7="Vacant","Vacant",IF(M7&gt;0,"Owes rent",IF(D7="Notice","Notice given",IF(P7="MTM","Month to month",IF(P7&lt;0,"Lease end passed",IF(P7&lt;3,"Ends within 3 mo",IF(K7&lt;I7,"Low deposit",""))))))))</f>
        <v/>
      </c>
    </row>
    <row r="8">
      <c r="C8" s="7" t="n"/>
      <c r="F8" s="8" t="n"/>
      <c r="G8" s="8" t="n"/>
      <c r="H8" s="9" t="n"/>
      <c r="I8" s="9" t="n"/>
      <c r="J8" s="9" t="n"/>
      <c r="K8" s="9" t="n"/>
      <c r="L8" s="9" t="n"/>
      <c r="M8" s="9" t="n"/>
      <c r="N8" s="10">
        <f>IF(A8="","",IF(D8="Vacant",0,H8-I8))</f>
        <v/>
      </c>
      <c r="O8" s="10">
        <f>IF(A8="","",IF(D8="Vacant",H8,0))</f>
        <v/>
      </c>
      <c r="P8" s="11">
        <f>IF(OR(A8="",D8="Vacant"),"",IF(G8="","MTM",(YEAR(G8)-YEAR($B$2))*12+MONTH(G8)-MONTH($B$2)))</f>
        <v/>
      </c>
      <c r="Q8" s="11">
        <f>IF(A8="","",IF(D8="Vacant","Vacant",IF(M8&gt;0,"Owes rent",IF(D8="Notice","Notice given",IF(P8="MTM","Month to month",IF(P8&lt;0,"Lease end passed",IF(P8&lt;3,"Ends within 3 mo",IF(K8&lt;I8,"Low deposit",""))))))))</f>
        <v/>
      </c>
    </row>
    <row r="9">
      <c r="C9" s="7" t="n"/>
      <c r="F9" s="8" t="n"/>
      <c r="G9" s="8" t="n"/>
      <c r="H9" s="9" t="n"/>
      <c r="I9" s="9" t="n"/>
      <c r="J9" s="9" t="n"/>
      <c r="K9" s="9" t="n"/>
      <c r="L9" s="9" t="n"/>
      <c r="M9" s="9" t="n"/>
      <c r="N9" s="10">
        <f>IF(A9="","",IF(D9="Vacant",0,H9-I9))</f>
        <v/>
      </c>
      <c r="O9" s="10">
        <f>IF(A9="","",IF(D9="Vacant",H9,0))</f>
        <v/>
      </c>
      <c r="P9" s="11">
        <f>IF(OR(A9="",D9="Vacant"),"",IF(G9="","MTM",(YEAR(G9)-YEAR($B$2))*12+MONTH(G9)-MONTH($B$2)))</f>
        <v/>
      </c>
      <c r="Q9" s="11">
        <f>IF(A9="","",IF(D9="Vacant","Vacant",IF(M9&gt;0,"Owes rent",IF(D9="Notice","Notice given",IF(P9="MTM","Month to month",IF(P9&lt;0,"Lease end passed",IF(P9&lt;3,"Ends within 3 mo",IF(K9&lt;I9,"Low deposit",""))))))))</f>
        <v/>
      </c>
    </row>
    <row r="10">
      <c r="C10" s="7" t="n"/>
      <c r="F10" s="8" t="n"/>
      <c r="G10" s="8" t="n"/>
      <c r="H10" s="9" t="n"/>
      <c r="I10" s="9" t="n"/>
      <c r="J10" s="9" t="n"/>
      <c r="K10" s="9" t="n"/>
      <c r="L10" s="9" t="n"/>
      <c r="M10" s="9" t="n"/>
      <c r="N10" s="10">
        <f>IF(A10="","",IF(D10="Vacant",0,H10-I10))</f>
        <v/>
      </c>
      <c r="O10" s="10">
        <f>IF(A10="","",IF(D10="Vacant",H10,0))</f>
        <v/>
      </c>
      <c r="P10" s="11">
        <f>IF(OR(A10="",D10="Vacant"),"",IF(G10="","MTM",(YEAR(G10)-YEAR($B$2))*12+MONTH(G10)-MONTH($B$2)))</f>
        <v/>
      </c>
      <c r="Q10" s="11">
        <f>IF(A10="","",IF(D10="Vacant","Vacant",IF(M10&gt;0,"Owes rent",IF(D10="Notice","Notice given",IF(P10="MTM","Month to month",IF(P10&lt;0,"Lease end passed",IF(P10&lt;3,"Ends within 3 mo",IF(K10&lt;I10,"Low deposit",""))))))))</f>
        <v/>
      </c>
    </row>
    <row r="11">
      <c r="C11" s="7" t="n"/>
      <c r="F11" s="8" t="n"/>
      <c r="G11" s="8" t="n"/>
      <c r="H11" s="9" t="n"/>
      <c r="I11" s="9" t="n"/>
      <c r="J11" s="9" t="n"/>
      <c r="K11" s="9" t="n"/>
      <c r="L11" s="9" t="n"/>
      <c r="M11" s="9" t="n"/>
      <c r="N11" s="10">
        <f>IF(A11="","",IF(D11="Vacant",0,H11-I11))</f>
        <v/>
      </c>
      <c r="O11" s="10">
        <f>IF(A11="","",IF(D11="Vacant",H11,0))</f>
        <v/>
      </c>
      <c r="P11" s="11">
        <f>IF(OR(A11="",D11="Vacant"),"",IF(G11="","MTM",(YEAR(G11)-YEAR($B$2))*12+MONTH(G11)-MONTH($B$2)))</f>
        <v/>
      </c>
      <c r="Q11" s="11">
        <f>IF(A11="","",IF(D11="Vacant","Vacant",IF(M11&gt;0,"Owes rent",IF(D11="Notice","Notice given",IF(P11="MTM","Month to month",IF(P11&lt;0,"Lease end passed",IF(P11&lt;3,"Ends within 3 mo",IF(K11&lt;I11,"Low deposit",""))))))))</f>
        <v/>
      </c>
    </row>
    <row r="12">
      <c r="C12" s="7" t="n"/>
      <c r="F12" s="8" t="n"/>
      <c r="G12" s="8" t="n"/>
      <c r="H12" s="9" t="n"/>
      <c r="I12" s="9" t="n"/>
      <c r="J12" s="9" t="n"/>
      <c r="K12" s="9" t="n"/>
      <c r="L12" s="9" t="n"/>
      <c r="M12" s="9" t="n"/>
      <c r="N12" s="10">
        <f>IF(A12="","",IF(D12="Vacant",0,H12-I12))</f>
        <v/>
      </c>
      <c r="O12" s="10">
        <f>IF(A12="","",IF(D12="Vacant",H12,0))</f>
        <v/>
      </c>
      <c r="P12" s="11">
        <f>IF(OR(A12="",D12="Vacant"),"",IF(G12="","MTM",(YEAR(G12)-YEAR($B$2))*12+MONTH(G12)-MONTH($B$2)))</f>
        <v/>
      </c>
      <c r="Q12" s="11">
        <f>IF(A12="","",IF(D12="Vacant","Vacant",IF(M12&gt;0,"Owes rent",IF(D12="Notice","Notice given",IF(P12="MTM","Month to month",IF(P12&lt;0,"Lease end passed",IF(P12&lt;3,"Ends within 3 mo",IF(K12&lt;I12,"Low deposit",""))))))))</f>
        <v/>
      </c>
    </row>
    <row r="13">
      <c r="C13" s="7" t="n"/>
      <c r="F13" s="8" t="n"/>
      <c r="G13" s="8" t="n"/>
      <c r="H13" s="9" t="n"/>
      <c r="I13" s="9" t="n"/>
      <c r="J13" s="9" t="n"/>
      <c r="K13" s="9" t="n"/>
      <c r="L13" s="9" t="n"/>
      <c r="M13" s="9" t="n"/>
      <c r="N13" s="10">
        <f>IF(A13="","",IF(D13="Vacant",0,H13-I13))</f>
        <v/>
      </c>
      <c r="O13" s="10">
        <f>IF(A13="","",IF(D13="Vacant",H13,0))</f>
        <v/>
      </c>
      <c r="P13" s="11">
        <f>IF(OR(A13="",D13="Vacant"),"",IF(G13="","MTM",(YEAR(G13)-YEAR($B$2))*12+MONTH(G13)-MONTH($B$2)))</f>
        <v/>
      </c>
      <c r="Q13" s="11">
        <f>IF(A13="","",IF(D13="Vacant","Vacant",IF(M13&gt;0,"Owes rent",IF(D13="Notice","Notice given",IF(P13="MTM","Month to month",IF(P13&lt;0,"Lease end passed",IF(P13&lt;3,"Ends within 3 mo",IF(K13&lt;I13,"Low deposit",""))))))))</f>
        <v/>
      </c>
    </row>
    <row r="14">
      <c r="C14" s="7" t="n"/>
      <c r="F14" s="8" t="n"/>
      <c r="G14" s="8" t="n"/>
      <c r="H14" s="9" t="n"/>
      <c r="I14" s="9" t="n"/>
      <c r="J14" s="9" t="n"/>
      <c r="K14" s="9" t="n"/>
      <c r="L14" s="9" t="n"/>
      <c r="M14" s="9" t="n"/>
      <c r="N14" s="10">
        <f>IF(A14="","",IF(D14="Vacant",0,H14-I14))</f>
        <v/>
      </c>
      <c r="O14" s="10">
        <f>IF(A14="","",IF(D14="Vacant",H14,0))</f>
        <v/>
      </c>
      <c r="P14" s="11">
        <f>IF(OR(A14="",D14="Vacant"),"",IF(G14="","MTM",(YEAR(G14)-YEAR($B$2))*12+MONTH(G14)-MONTH($B$2)))</f>
        <v/>
      </c>
      <c r="Q14" s="11">
        <f>IF(A14="","",IF(D14="Vacant","Vacant",IF(M14&gt;0,"Owes rent",IF(D14="Notice","Notice given",IF(P14="MTM","Month to month",IF(P14&lt;0,"Lease end passed",IF(P14&lt;3,"Ends within 3 mo",IF(K14&lt;I14,"Low deposit",""))))))))</f>
        <v/>
      </c>
    </row>
    <row r="15">
      <c r="C15" s="7" t="n"/>
      <c r="F15" s="8" t="n"/>
      <c r="G15" s="8" t="n"/>
      <c r="H15" s="9" t="n"/>
      <c r="I15" s="9" t="n"/>
      <c r="J15" s="9" t="n"/>
      <c r="K15" s="9" t="n"/>
      <c r="L15" s="9" t="n"/>
      <c r="M15" s="9" t="n"/>
      <c r="N15" s="10">
        <f>IF(A15="","",IF(D15="Vacant",0,H15-I15))</f>
        <v/>
      </c>
      <c r="O15" s="10">
        <f>IF(A15="","",IF(D15="Vacant",H15,0))</f>
        <v/>
      </c>
      <c r="P15" s="11">
        <f>IF(OR(A15="",D15="Vacant"),"",IF(G15="","MTM",(YEAR(G15)-YEAR($B$2))*12+MONTH(G15)-MONTH($B$2)))</f>
        <v/>
      </c>
      <c r="Q15" s="11">
        <f>IF(A15="","",IF(D15="Vacant","Vacant",IF(M15&gt;0,"Owes rent",IF(D15="Notice","Notice given",IF(P15="MTM","Month to month",IF(P15&lt;0,"Lease end passed",IF(P15&lt;3,"Ends within 3 mo",IF(K15&lt;I15,"Low deposit",""))))))))</f>
        <v/>
      </c>
    </row>
    <row r="16">
      <c r="C16" s="7" t="n"/>
      <c r="F16" s="8" t="n"/>
      <c r="G16" s="8" t="n"/>
      <c r="H16" s="9" t="n"/>
      <c r="I16" s="9" t="n"/>
      <c r="J16" s="9" t="n"/>
      <c r="K16" s="9" t="n"/>
      <c r="L16" s="9" t="n"/>
      <c r="M16" s="9" t="n"/>
      <c r="N16" s="10">
        <f>IF(A16="","",IF(D16="Vacant",0,H16-I16))</f>
        <v/>
      </c>
      <c r="O16" s="10">
        <f>IF(A16="","",IF(D16="Vacant",H16,0))</f>
        <v/>
      </c>
      <c r="P16" s="11">
        <f>IF(OR(A16="",D16="Vacant"),"",IF(G16="","MTM",(YEAR(G16)-YEAR($B$2))*12+MONTH(G16)-MONTH($B$2)))</f>
        <v/>
      </c>
      <c r="Q16" s="11">
        <f>IF(A16="","",IF(D16="Vacant","Vacant",IF(M16&gt;0,"Owes rent",IF(D16="Notice","Notice given",IF(P16="MTM","Month to month",IF(P16&lt;0,"Lease end passed",IF(P16&lt;3,"Ends within 3 mo",IF(K16&lt;I16,"Low deposit",""))))))))</f>
        <v/>
      </c>
    </row>
    <row r="17">
      <c r="C17" s="7" t="n"/>
      <c r="F17" s="8" t="n"/>
      <c r="G17" s="8" t="n"/>
      <c r="H17" s="9" t="n"/>
      <c r="I17" s="9" t="n"/>
      <c r="J17" s="9" t="n"/>
      <c r="K17" s="9" t="n"/>
      <c r="L17" s="9" t="n"/>
      <c r="M17" s="9" t="n"/>
      <c r="N17" s="10">
        <f>IF(A17="","",IF(D17="Vacant",0,H17-I17))</f>
        <v/>
      </c>
      <c r="O17" s="10">
        <f>IF(A17="","",IF(D17="Vacant",H17,0))</f>
        <v/>
      </c>
      <c r="P17" s="11">
        <f>IF(OR(A17="",D17="Vacant"),"",IF(G17="","MTM",(YEAR(G17)-YEAR($B$2))*12+MONTH(G17)-MONTH($B$2)))</f>
        <v/>
      </c>
      <c r="Q17" s="11">
        <f>IF(A17="","",IF(D17="Vacant","Vacant",IF(M17&gt;0,"Owes rent",IF(D17="Notice","Notice given",IF(P17="MTM","Month to month",IF(P17&lt;0,"Lease end passed",IF(P17&lt;3,"Ends within 3 mo",IF(K17&lt;I17,"Low deposit",""))))))))</f>
        <v/>
      </c>
    </row>
    <row r="18">
      <c r="C18" s="7" t="n"/>
      <c r="F18" s="8" t="n"/>
      <c r="G18" s="8" t="n"/>
      <c r="H18" s="9" t="n"/>
      <c r="I18" s="9" t="n"/>
      <c r="J18" s="9" t="n"/>
      <c r="K18" s="9" t="n"/>
      <c r="L18" s="9" t="n"/>
      <c r="M18" s="9" t="n"/>
      <c r="N18" s="10">
        <f>IF(A18="","",IF(D18="Vacant",0,H18-I18))</f>
        <v/>
      </c>
      <c r="O18" s="10">
        <f>IF(A18="","",IF(D18="Vacant",H18,0))</f>
        <v/>
      </c>
      <c r="P18" s="11">
        <f>IF(OR(A18="",D18="Vacant"),"",IF(G18="","MTM",(YEAR(G18)-YEAR($B$2))*12+MONTH(G18)-MONTH($B$2)))</f>
        <v/>
      </c>
      <c r="Q18" s="11">
        <f>IF(A18="","",IF(D18="Vacant","Vacant",IF(M18&gt;0,"Owes rent",IF(D18="Notice","Notice given",IF(P18="MTM","Month to month",IF(P18&lt;0,"Lease end passed",IF(P18&lt;3,"Ends within 3 mo",IF(K18&lt;I18,"Low deposit",""))))))))</f>
        <v/>
      </c>
    </row>
    <row r="19">
      <c r="C19" s="7" t="n"/>
      <c r="F19" s="8" t="n"/>
      <c r="G19" s="8" t="n"/>
      <c r="H19" s="9" t="n"/>
      <c r="I19" s="9" t="n"/>
      <c r="J19" s="9" t="n"/>
      <c r="K19" s="9" t="n"/>
      <c r="L19" s="9" t="n"/>
      <c r="M19" s="9" t="n"/>
      <c r="N19" s="10">
        <f>IF(A19="","",IF(D19="Vacant",0,H19-I19))</f>
        <v/>
      </c>
      <c r="O19" s="10">
        <f>IF(A19="","",IF(D19="Vacant",H19,0))</f>
        <v/>
      </c>
      <c r="P19" s="11">
        <f>IF(OR(A19="",D19="Vacant"),"",IF(G19="","MTM",(YEAR(G19)-YEAR($B$2))*12+MONTH(G19)-MONTH($B$2)))</f>
        <v/>
      </c>
      <c r="Q19" s="11">
        <f>IF(A19="","",IF(D19="Vacant","Vacant",IF(M19&gt;0,"Owes rent",IF(D19="Notice","Notice given",IF(P19="MTM","Month to month",IF(P19&lt;0,"Lease end passed",IF(P19&lt;3,"Ends within 3 mo",IF(K19&lt;I19,"Low deposit",""))))))))</f>
        <v/>
      </c>
    </row>
    <row r="20">
      <c r="C20" s="7" t="n"/>
      <c r="F20" s="8" t="n"/>
      <c r="G20" s="8" t="n"/>
      <c r="H20" s="9" t="n"/>
      <c r="I20" s="9" t="n"/>
      <c r="J20" s="9" t="n"/>
      <c r="K20" s="9" t="n"/>
      <c r="L20" s="9" t="n"/>
      <c r="M20" s="9" t="n"/>
      <c r="N20" s="10">
        <f>IF(A20="","",IF(D20="Vacant",0,H20-I20))</f>
        <v/>
      </c>
      <c r="O20" s="10">
        <f>IF(A20="","",IF(D20="Vacant",H20,0))</f>
        <v/>
      </c>
      <c r="P20" s="11">
        <f>IF(OR(A20="",D20="Vacant"),"",IF(G20="","MTM",(YEAR(G20)-YEAR($B$2))*12+MONTH(G20)-MONTH($B$2)))</f>
        <v/>
      </c>
      <c r="Q20" s="11">
        <f>IF(A20="","",IF(D20="Vacant","Vacant",IF(M20&gt;0,"Owes rent",IF(D20="Notice","Notice given",IF(P20="MTM","Month to month",IF(P20&lt;0,"Lease end passed",IF(P20&lt;3,"Ends within 3 mo",IF(K20&lt;I20,"Low deposit",""))))))))</f>
        <v/>
      </c>
    </row>
    <row r="21">
      <c r="C21" s="7" t="n"/>
      <c r="F21" s="8" t="n"/>
      <c r="G21" s="8" t="n"/>
      <c r="H21" s="9" t="n"/>
      <c r="I21" s="9" t="n"/>
      <c r="J21" s="9" t="n"/>
      <c r="K21" s="9" t="n"/>
      <c r="L21" s="9" t="n"/>
      <c r="M21" s="9" t="n"/>
      <c r="N21" s="10">
        <f>IF(A21="","",IF(D21="Vacant",0,H21-I21))</f>
        <v/>
      </c>
      <c r="O21" s="10">
        <f>IF(A21="","",IF(D21="Vacant",H21,0))</f>
        <v/>
      </c>
      <c r="P21" s="11">
        <f>IF(OR(A21="",D21="Vacant"),"",IF(G21="","MTM",(YEAR(G21)-YEAR($B$2))*12+MONTH(G21)-MONTH($B$2)))</f>
        <v/>
      </c>
      <c r="Q21" s="11">
        <f>IF(A21="","",IF(D21="Vacant","Vacant",IF(M21&gt;0,"Owes rent",IF(D21="Notice","Notice given",IF(P21="MTM","Month to month",IF(P21&lt;0,"Lease end passed",IF(P21&lt;3,"Ends within 3 mo",IF(K21&lt;I21,"Low deposit",""))))))))</f>
        <v/>
      </c>
    </row>
    <row r="22">
      <c r="C22" s="7" t="n"/>
      <c r="F22" s="8" t="n"/>
      <c r="G22" s="8" t="n"/>
      <c r="H22" s="9" t="n"/>
      <c r="I22" s="9" t="n"/>
      <c r="J22" s="9" t="n"/>
      <c r="K22" s="9" t="n"/>
      <c r="L22" s="9" t="n"/>
      <c r="M22" s="9" t="n"/>
      <c r="N22" s="10">
        <f>IF(A22="","",IF(D22="Vacant",0,H22-I22))</f>
        <v/>
      </c>
      <c r="O22" s="10">
        <f>IF(A22="","",IF(D22="Vacant",H22,0))</f>
        <v/>
      </c>
      <c r="P22" s="11">
        <f>IF(OR(A22="",D22="Vacant"),"",IF(G22="","MTM",(YEAR(G22)-YEAR($B$2))*12+MONTH(G22)-MONTH($B$2)))</f>
        <v/>
      </c>
      <c r="Q22" s="11">
        <f>IF(A22="","",IF(D22="Vacant","Vacant",IF(M22&gt;0,"Owes rent",IF(D22="Notice","Notice given",IF(P22="MTM","Month to month",IF(P22&lt;0,"Lease end passed",IF(P22&lt;3,"Ends within 3 mo",IF(K22&lt;I22,"Low deposit",""))))))))</f>
        <v/>
      </c>
    </row>
    <row r="23">
      <c r="C23" s="7" t="n"/>
      <c r="F23" s="8" t="n"/>
      <c r="G23" s="8" t="n"/>
      <c r="H23" s="9" t="n"/>
      <c r="I23" s="9" t="n"/>
      <c r="J23" s="9" t="n"/>
      <c r="K23" s="9" t="n"/>
      <c r="L23" s="9" t="n"/>
      <c r="M23" s="9" t="n"/>
      <c r="N23" s="10">
        <f>IF(A23="","",IF(D23="Vacant",0,H23-I23))</f>
        <v/>
      </c>
      <c r="O23" s="10">
        <f>IF(A23="","",IF(D23="Vacant",H23,0))</f>
        <v/>
      </c>
      <c r="P23" s="11">
        <f>IF(OR(A23="",D23="Vacant"),"",IF(G23="","MTM",(YEAR(G23)-YEAR($B$2))*12+MONTH(G23)-MONTH($B$2)))</f>
        <v/>
      </c>
      <c r="Q23" s="11">
        <f>IF(A23="","",IF(D23="Vacant","Vacant",IF(M23&gt;0,"Owes rent",IF(D23="Notice","Notice given",IF(P23="MTM","Month to month",IF(P23&lt;0,"Lease end passed",IF(P23&lt;3,"Ends within 3 mo",IF(K23&lt;I23,"Low deposit",""))))))))</f>
        <v/>
      </c>
    </row>
    <row r="24">
      <c r="C24" s="7" t="n"/>
      <c r="F24" s="8" t="n"/>
      <c r="G24" s="8" t="n"/>
      <c r="H24" s="9" t="n"/>
      <c r="I24" s="9" t="n"/>
      <c r="J24" s="9" t="n"/>
      <c r="K24" s="9" t="n"/>
      <c r="L24" s="9" t="n"/>
      <c r="M24" s="9" t="n"/>
      <c r="N24" s="10">
        <f>IF(A24="","",IF(D24="Vacant",0,H24-I24))</f>
        <v/>
      </c>
      <c r="O24" s="10">
        <f>IF(A24="","",IF(D24="Vacant",H24,0))</f>
        <v/>
      </c>
      <c r="P24" s="11">
        <f>IF(OR(A24="",D24="Vacant"),"",IF(G24="","MTM",(YEAR(G24)-YEAR($B$2))*12+MONTH(G24)-MONTH($B$2)))</f>
        <v/>
      </c>
      <c r="Q24" s="11">
        <f>IF(A24="","",IF(D24="Vacant","Vacant",IF(M24&gt;0,"Owes rent",IF(D24="Notice","Notice given",IF(P24="MTM","Month to month",IF(P24&lt;0,"Lease end passed",IF(P24&lt;3,"Ends within 3 mo",IF(K24&lt;I24,"Low deposit",""))))))))</f>
        <v/>
      </c>
    </row>
    <row r="25">
      <c r="C25" s="7" t="n"/>
      <c r="F25" s="8" t="n"/>
      <c r="G25" s="8" t="n"/>
      <c r="H25" s="9" t="n"/>
      <c r="I25" s="9" t="n"/>
      <c r="J25" s="9" t="n"/>
      <c r="K25" s="9" t="n"/>
      <c r="L25" s="9" t="n"/>
      <c r="M25" s="9" t="n"/>
      <c r="N25" s="10">
        <f>IF(A25="","",IF(D25="Vacant",0,H25-I25))</f>
        <v/>
      </c>
      <c r="O25" s="10">
        <f>IF(A25="","",IF(D25="Vacant",H25,0))</f>
        <v/>
      </c>
      <c r="P25" s="11">
        <f>IF(OR(A25="",D25="Vacant"),"",IF(G25="","MTM",(YEAR(G25)-YEAR($B$2))*12+MONTH(G25)-MONTH($B$2)))</f>
        <v/>
      </c>
      <c r="Q25" s="11">
        <f>IF(A25="","",IF(D25="Vacant","Vacant",IF(M25&gt;0,"Owes rent",IF(D25="Notice","Notice given",IF(P25="MTM","Month to month",IF(P25&lt;0,"Lease end passed",IF(P25&lt;3,"Ends within 3 mo",IF(K25&lt;I25,"Low deposit",""))))))))</f>
        <v/>
      </c>
    </row>
    <row r="26">
      <c r="C26" s="7" t="n"/>
      <c r="F26" s="8" t="n"/>
      <c r="G26" s="8" t="n"/>
      <c r="H26" s="9" t="n"/>
      <c r="I26" s="9" t="n"/>
      <c r="J26" s="9" t="n"/>
      <c r="K26" s="9" t="n"/>
      <c r="L26" s="9" t="n"/>
      <c r="M26" s="9" t="n"/>
      <c r="N26" s="10">
        <f>IF(A26="","",IF(D26="Vacant",0,H26-I26))</f>
        <v/>
      </c>
      <c r="O26" s="10">
        <f>IF(A26="","",IF(D26="Vacant",H26,0))</f>
        <v/>
      </c>
      <c r="P26" s="11">
        <f>IF(OR(A26="",D26="Vacant"),"",IF(G26="","MTM",(YEAR(G26)-YEAR($B$2))*12+MONTH(G26)-MONTH($B$2)))</f>
        <v/>
      </c>
      <c r="Q26" s="11">
        <f>IF(A26="","",IF(D26="Vacant","Vacant",IF(M26&gt;0,"Owes rent",IF(D26="Notice","Notice given",IF(P26="MTM","Month to month",IF(P26&lt;0,"Lease end passed",IF(P26&lt;3,"Ends within 3 mo",IF(K26&lt;I26,"Low deposit",""))))))))</f>
        <v/>
      </c>
    </row>
    <row r="27">
      <c r="C27" s="7" t="n"/>
      <c r="F27" s="8" t="n"/>
      <c r="G27" s="8" t="n"/>
      <c r="H27" s="9" t="n"/>
      <c r="I27" s="9" t="n"/>
      <c r="J27" s="9" t="n"/>
      <c r="K27" s="9" t="n"/>
      <c r="L27" s="9" t="n"/>
      <c r="M27" s="9" t="n"/>
      <c r="N27" s="10">
        <f>IF(A27="","",IF(D27="Vacant",0,H27-I27))</f>
        <v/>
      </c>
      <c r="O27" s="10">
        <f>IF(A27="","",IF(D27="Vacant",H27,0))</f>
        <v/>
      </c>
      <c r="P27" s="11">
        <f>IF(OR(A27="",D27="Vacant"),"",IF(G27="","MTM",(YEAR(G27)-YEAR($B$2))*12+MONTH(G27)-MONTH($B$2)))</f>
        <v/>
      </c>
      <c r="Q27" s="11">
        <f>IF(A27="","",IF(D27="Vacant","Vacant",IF(M27&gt;0,"Owes rent",IF(D27="Notice","Notice given",IF(P27="MTM","Month to month",IF(P27&lt;0,"Lease end passed",IF(P27&lt;3,"Ends within 3 mo",IF(K27&lt;I27,"Low deposit",""))))))))</f>
        <v/>
      </c>
    </row>
    <row r="28">
      <c r="C28" s="7" t="n"/>
      <c r="F28" s="8" t="n"/>
      <c r="G28" s="8" t="n"/>
      <c r="H28" s="9" t="n"/>
      <c r="I28" s="9" t="n"/>
      <c r="J28" s="9" t="n"/>
      <c r="K28" s="9" t="n"/>
      <c r="L28" s="9" t="n"/>
      <c r="M28" s="9" t="n"/>
      <c r="N28" s="10">
        <f>IF(A28="","",IF(D28="Vacant",0,H28-I28))</f>
        <v/>
      </c>
      <c r="O28" s="10">
        <f>IF(A28="","",IF(D28="Vacant",H28,0))</f>
        <v/>
      </c>
      <c r="P28" s="11">
        <f>IF(OR(A28="",D28="Vacant"),"",IF(G28="","MTM",(YEAR(G28)-YEAR($B$2))*12+MONTH(G28)-MONTH($B$2)))</f>
        <v/>
      </c>
      <c r="Q28" s="11">
        <f>IF(A28="","",IF(D28="Vacant","Vacant",IF(M28&gt;0,"Owes rent",IF(D28="Notice","Notice given",IF(P28="MTM","Month to month",IF(P28&lt;0,"Lease end passed",IF(P28&lt;3,"Ends within 3 mo",IF(K28&lt;I28,"Low deposit",""))))))))</f>
        <v/>
      </c>
    </row>
    <row r="29">
      <c r="C29" s="7" t="n"/>
      <c r="F29" s="8" t="n"/>
      <c r="G29" s="8" t="n"/>
      <c r="H29" s="9" t="n"/>
      <c r="I29" s="9" t="n"/>
      <c r="J29" s="9" t="n"/>
      <c r="K29" s="9" t="n"/>
      <c r="L29" s="9" t="n"/>
      <c r="M29" s="9" t="n"/>
      <c r="N29" s="10">
        <f>IF(A29="","",IF(D29="Vacant",0,H29-I29))</f>
        <v/>
      </c>
      <c r="O29" s="10">
        <f>IF(A29="","",IF(D29="Vacant",H29,0))</f>
        <v/>
      </c>
      <c r="P29" s="11">
        <f>IF(OR(A29="",D29="Vacant"),"",IF(G29="","MTM",(YEAR(G29)-YEAR($B$2))*12+MONTH(G29)-MONTH($B$2)))</f>
        <v/>
      </c>
      <c r="Q29" s="11">
        <f>IF(A29="","",IF(D29="Vacant","Vacant",IF(M29&gt;0,"Owes rent",IF(D29="Notice","Notice given",IF(P29="MTM","Month to month",IF(P29&lt;0,"Lease end passed",IF(P29&lt;3,"Ends within 3 mo",IF(K29&lt;I29,"Low deposit",""))))))))</f>
        <v/>
      </c>
    </row>
    <row r="30">
      <c r="C30" s="7" t="n"/>
      <c r="F30" s="8" t="n"/>
      <c r="G30" s="8" t="n"/>
      <c r="H30" s="9" t="n"/>
      <c r="I30" s="9" t="n"/>
      <c r="J30" s="9" t="n"/>
      <c r="K30" s="9" t="n"/>
      <c r="L30" s="9" t="n"/>
      <c r="M30" s="9" t="n"/>
      <c r="N30" s="10">
        <f>IF(A30="","",IF(D30="Vacant",0,H30-I30))</f>
        <v/>
      </c>
      <c r="O30" s="10">
        <f>IF(A30="","",IF(D30="Vacant",H30,0))</f>
        <v/>
      </c>
      <c r="P30" s="11">
        <f>IF(OR(A30="",D30="Vacant"),"",IF(G30="","MTM",(YEAR(G30)-YEAR($B$2))*12+MONTH(G30)-MONTH($B$2)))</f>
        <v/>
      </c>
      <c r="Q30" s="11">
        <f>IF(A30="","",IF(D30="Vacant","Vacant",IF(M30&gt;0,"Owes rent",IF(D30="Notice","Notice given",IF(P30="MTM","Month to month",IF(P30&lt;0,"Lease end passed",IF(P30&lt;3,"Ends within 3 mo",IF(K30&lt;I30,"Low deposit",""))))))))</f>
        <v/>
      </c>
    </row>
    <row r="31">
      <c r="C31" s="7" t="n"/>
      <c r="F31" s="8" t="n"/>
      <c r="G31" s="8" t="n"/>
      <c r="H31" s="9" t="n"/>
      <c r="I31" s="9" t="n"/>
      <c r="J31" s="9" t="n"/>
      <c r="K31" s="9" t="n"/>
      <c r="L31" s="9" t="n"/>
      <c r="M31" s="9" t="n"/>
      <c r="N31" s="10">
        <f>IF(A31="","",IF(D31="Vacant",0,H31-I31))</f>
        <v/>
      </c>
      <c r="O31" s="10">
        <f>IF(A31="","",IF(D31="Vacant",H31,0))</f>
        <v/>
      </c>
      <c r="P31" s="11">
        <f>IF(OR(A31="",D31="Vacant"),"",IF(G31="","MTM",(YEAR(G31)-YEAR($B$2))*12+MONTH(G31)-MONTH($B$2)))</f>
        <v/>
      </c>
      <c r="Q31" s="11">
        <f>IF(A31="","",IF(D31="Vacant","Vacant",IF(M31&gt;0,"Owes rent",IF(D31="Notice","Notice given",IF(P31="MTM","Month to month",IF(P31&lt;0,"Lease end passed",IF(P31&lt;3,"Ends within 3 mo",IF(K31&lt;I31,"Low deposit",""))))))))</f>
        <v/>
      </c>
    </row>
    <row r="32">
      <c r="C32" s="7" t="n"/>
      <c r="F32" s="8" t="n"/>
      <c r="G32" s="8" t="n"/>
      <c r="H32" s="9" t="n"/>
      <c r="I32" s="9" t="n"/>
      <c r="J32" s="9" t="n"/>
      <c r="K32" s="9" t="n"/>
      <c r="L32" s="9" t="n"/>
      <c r="M32" s="9" t="n"/>
      <c r="N32" s="10">
        <f>IF(A32="","",IF(D32="Vacant",0,H32-I32))</f>
        <v/>
      </c>
      <c r="O32" s="10">
        <f>IF(A32="","",IF(D32="Vacant",H32,0))</f>
        <v/>
      </c>
      <c r="P32" s="11">
        <f>IF(OR(A32="",D32="Vacant"),"",IF(G32="","MTM",(YEAR(G32)-YEAR($B$2))*12+MONTH(G32)-MONTH($B$2)))</f>
        <v/>
      </c>
      <c r="Q32" s="11">
        <f>IF(A32="","",IF(D32="Vacant","Vacant",IF(M32&gt;0,"Owes rent",IF(D32="Notice","Notice given",IF(P32="MTM","Month to month",IF(P32&lt;0,"Lease end passed",IF(P32&lt;3,"Ends within 3 mo",IF(K32&lt;I32,"Low deposit",""))))))))</f>
        <v/>
      </c>
    </row>
    <row r="33">
      <c r="C33" s="7" t="n"/>
      <c r="F33" s="8" t="n"/>
      <c r="G33" s="8" t="n"/>
      <c r="H33" s="9" t="n"/>
      <c r="I33" s="9" t="n"/>
      <c r="J33" s="9" t="n"/>
      <c r="K33" s="9" t="n"/>
      <c r="L33" s="9" t="n"/>
      <c r="M33" s="9" t="n"/>
      <c r="N33" s="10">
        <f>IF(A33="","",IF(D33="Vacant",0,H33-I33))</f>
        <v/>
      </c>
      <c r="O33" s="10">
        <f>IF(A33="","",IF(D33="Vacant",H33,0))</f>
        <v/>
      </c>
      <c r="P33" s="11">
        <f>IF(OR(A33="",D33="Vacant"),"",IF(G33="","MTM",(YEAR(G33)-YEAR($B$2))*12+MONTH(G33)-MONTH($B$2)))</f>
        <v/>
      </c>
      <c r="Q33" s="11">
        <f>IF(A33="","",IF(D33="Vacant","Vacant",IF(M33&gt;0,"Owes rent",IF(D33="Notice","Notice given",IF(P33="MTM","Month to month",IF(P33&lt;0,"Lease end passed",IF(P33&lt;3,"Ends within 3 mo",IF(K33&lt;I33,"Low deposit",""))))))))</f>
        <v/>
      </c>
    </row>
    <row r="34">
      <c r="C34" s="7" t="n"/>
      <c r="F34" s="8" t="n"/>
      <c r="G34" s="8" t="n"/>
      <c r="H34" s="9" t="n"/>
      <c r="I34" s="9" t="n"/>
      <c r="J34" s="9" t="n"/>
      <c r="K34" s="9" t="n"/>
      <c r="L34" s="9" t="n"/>
      <c r="M34" s="9" t="n"/>
      <c r="N34" s="10">
        <f>IF(A34="","",IF(D34="Vacant",0,H34-I34))</f>
        <v/>
      </c>
      <c r="O34" s="10">
        <f>IF(A34="","",IF(D34="Vacant",H34,0))</f>
        <v/>
      </c>
      <c r="P34" s="11">
        <f>IF(OR(A34="",D34="Vacant"),"",IF(G34="","MTM",(YEAR(G34)-YEAR($B$2))*12+MONTH(G34)-MONTH($B$2)))</f>
        <v/>
      </c>
      <c r="Q34" s="11">
        <f>IF(A34="","",IF(D34="Vacant","Vacant",IF(M34&gt;0,"Owes rent",IF(D34="Notice","Notice given",IF(P34="MTM","Month to month",IF(P34&lt;0,"Lease end passed",IF(P34&lt;3,"Ends within 3 mo",IF(K34&lt;I34,"Low deposit",""))))))))</f>
        <v/>
      </c>
    </row>
    <row r="35">
      <c r="C35" s="7" t="n"/>
      <c r="F35" s="8" t="n"/>
      <c r="G35" s="8" t="n"/>
      <c r="H35" s="9" t="n"/>
      <c r="I35" s="9" t="n"/>
      <c r="J35" s="9" t="n"/>
      <c r="K35" s="9" t="n"/>
      <c r="L35" s="9" t="n"/>
      <c r="M35" s="9" t="n"/>
      <c r="N35" s="10">
        <f>IF(A35="","",IF(D35="Vacant",0,H35-I35))</f>
        <v/>
      </c>
      <c r="O35" s="10">
        <f>IF(A35="","",IF(D35="Vacant",H35,0))</f>
        <v/>
      </c>
      <c r="P35" s="11">
        <f>IF(OR(A35="",D35="Vacant"),"",IF(G35="","MTM",(YEAR(G35)-YEAR($B$2))*12+MONTH(G35)-MONTH($B$2)))</f>
        <v/>
      </c>
      <c r="Q35" s="11">
        <f>IF(A35="","",IF(D35="Vacant","Vacant",IF(M35&gt;0,"Owes rent",IF(D35="Notice","Notice given",IF(P35="MTM","Month to month",IF(P35&lt;0,"Lease end passed",IF(P35&lt;3,"Ends within 3 mo",IF(K35&lt;I35,"Low deposit",""))))))))</f>
        <v/>
      </c>
    </row>
    <row r="36">
      <c r="C36" s="7" t="n"/>
      <c r="F36" s="8" t="n"/>
      <c r="G36" s="8" t="n"/>
      <c r="H36" s="9" t="n"/>
      <c r="I36" s="9" t="n"/>
      <c r="J36" s="9" t="n"/>
      <c r="K36" s="9" t="n"/>
      <c r="L36" s="9" t="n"/>
      <c r="M36" s="9" t="n"/>
      <c r="N36" s="10">
        <f>IF(A36="","",IF(D36="Vacant",0,H36-I36))</f>
        <v/>
      </c>
      <c r="O36" s="10">
        <f>IF(A36="","",IF(D36="Vacant",H36,0))</f>
        <v/>
      </c>
      <c r="P36" s="11">
        <f>IF(OR(A36="",D36="Vacant"),"",IF(G36="","MTM",(YEAR(G36)-YEAR($B$2))*12+MONTH(G36)-MONTH($B$2)))</f>
        <v/>
      </c>
      <c r="Q36" s="11">
        <f>IF(A36="","",IF(D36="Vacant","Vacant",IF(M36&gt;0,"Owes rent",IF(D36="Notice","Notice given",IF(P36="MTM","Month to month",IF(P36&lt;0,"Lease end passed",IF(P36&lt;3,"Ends within 3 mo",IF(K36&lt;I36,"Low deposit",""))))))))</f>
        <v/>
      </c>
    </row>
    <row r="37">
      <c r="C37" s="7" t="n"/>
      <c r="F37" s="8" t="n"/>
      <c r="G37" s="8" t="n"/>
      <c r="H37" s="9" t="n"/>
      <c r="I37" s="9" t="n"/>
      <c r="J37" s="9" t="n"/>
      <c r="K37" s="9" t="n"/>
      <c r="L37" s="9" t="n"/>
      <c r="M37" s="9" t="n"/>
      <c r="N37" s="10">
        <f>IF(A37="","",IF(D37="Vacant",0,H37-I37))</f>
        <v/>
      </c>
      <c r="O37" s="10">
        <f>IF(A37="","",IF(D37="Vacant",H37,0))</f>
        <v/>
      </c>
      <c r="P37" s="11">
        <f>IF(OR(A37="",D37="Vacant"),"",IF(G37="","MTM",(YEAR(G37)-YEAR($B$2))*12+MONTH(G37)-MONTH($B$2)))</f>
        <v/>
      </c>
      <c r="Q37" s="11">
        <f>IF(A37="","",IF(D37="Vacant","Vacant",IF(M37&gt;0,"Owes rent",IF(D37="Notice","Notice given",IF(P37="MTM","Month to month",IF(P37&lt;0,"Lease end passed",IF(P37&lt;3,"Ends within 3 mo",IF(K37&lt;I37,"Low deposit",""))))))))</f>
        <v/>
      </c>
    </row>
    <row r="38">
      <c r="C38" s="7" t="n"/>
      <c r="F38" s="8" t="n"/>
      <c r="G38" s="8" t="n"/>
      <c r="H38" s="9" t="n"/>
      <c r="I38" s="9" t="n"/>
      <c r="J38" s="9" t="n"/>
      <c r="K38" s="9" t="n"/>
      <c r="L38" s="9" t="n"/>
      <c r="M38" s="9" t="n"/>
      <c r="N38" s="10">
        <f>IF(A38="","",IF(D38="Vacant",0,H38-I38))</f>
        <v/>
      </c>
      <c r="O38" s="10">
        <f>IF(A38="","",IF(D38="Vacant",H38,0))</f>
        <v/>
      </c>
      <c r="P38" s="11">
        <f>IF(OR(A38="",D38="Vacant"),"",IF(G38="","MTM",(YEAR(G38)-YEAR($B$2))*12+MONTH(G38)-MONTH($B$2)))</f>
        <v/>
      </c>
      <c r="Q38" s="11">
        <f>IF(A38="","",IF(D38="Vacant","Vacant",IF(M38&gt;0,"Owes rent",IF(D38="Notice","Notice given",IF(P38="MTM","Month to month",IF(P38&lt;0,"Lease end passed",IF(P38&lt;3,"Ends within 3 mo",IF(K38&lt;I38,"Low deposit",""))))))))</f>
        <v/>
      </c>
    </row>
    <row r="39">
      <c r="C39" s="7" t="n"/>
      <c r="F39" s="8" t="n"/>
      <c r="G39" s="8" t="n"/>
      <c r="H39" s="9" t="n"/>
      <c r="I39" s="9" t="n"/>
      <c r="J39" s="9" t="n"/>
      <c r="K39" s="9" t="n"/>
      <c r="L39" s="9" t="n"/>
      <c r="M39" s="9" t="n"/>
      <c r="N39" s="10">
        <f>IF(A39="","",IF(D39="Vacant",0,H39-I39))</f>
        <v/>
      </c>
      <c r="O39" s="10">
        <f>IF(A39="","",IF(D39="Vacant",H39,0))</f>
        <v/>
      </c>
      <c r="P39" s="11">
        <f>IF(OR(A39="",D39="Vacant"),"",IF(G39="","MTM",(YEAR(G39)-YEAR($B$2))*12+MONTH(G39)-MONTH($B$2)))</f>
        <v/>
      </c>
      <c r="Q39" s="11">
        <f>IF(A39="","",IF(D39="Vacant","Vacant",IF(M39&gt;0,"Owes rent",IF(D39="Notice","Notice given",IF(P39="MTM","Month to month",IF(P39&lt;0,"Lease end passed",IF(P39&lt;3,"Ends within 3 mo",IF(K39&lt;I39,"Low deposit",""))))))))</f>
        <v/>
      </c>
    </row>
    <row r="40">
      <c r="C40" s="7" t="n"/>
      <c r="F40" s="8" t="n"/>
      <c r="G40" s="8" t="n"/>
      <c r="H40" s="9" t="n"/>
      <c r="I40" s="9" t="n"/>
      <c r="J40" s="9" t="n"/>
      <c r="K40" s="9" t="n"/>
      <c r="L40" s="9" t="n"/>
      <c r="M40" s="9" t="n"/>
      <c r="N40" s="10">
        <f>IF(A40="","",IF(D40="Vacant",0,H40-I40))</f>
        <v/>
      </c>
      <c r="O40" s="10">
        <f>IF(A40="","",IF(D40="Vacant",H40,0))</f>
        <v/>
      </c>
      <c r="P40" s="11">
        <f>IF(OR(A40="",D40="Vacant"),"",IF(G40="","MTM",(YEAR(G40)-YEAR($B$2))*12+MONTH(G40)-MONTH($B$2)))</f>
        <v/>
      </c>
      <c r="Q40" s="11">
        <f>IF(A40="","",IF(D40="Vacant","Vacant",IF(M40&gt;0,"Owes rent",IF(D40="Notice","Notice given",IF(P40="MTM","Month to month",IF(P40&lt;0,"Lease end passed",IF(P40&lt;3,"Ends within 3 mo",IF(K40&lt;I40,"Low deposit",""))))))))</f>
        <v/>
      </c>
    </row>
    <row r="41">
      <c r="C41" s="7" t="n"/>
      <c r="F41" s="8" t="n"/>
      <c r="G41" s="8" t="n"/>
      <c r="H41" s="9" t="n"/>
      <c r="I41" s="9" t="n"/>
      <c r="J41" s="9" t="n"/>
      <c r="K41" s="9" t="n"/>
      <c r="L41" s="9" t="n"/>
      <c r="M41" s="9" t="n"/>
      <c r="N41" s="10">
        <f>IF(A41="","",IF(D41="Vacant",0,H41-I41))</f>
        <v/>
      </c>
      <c r="O41" s="10">
        <f>IF(A41="","",IF(D41="Vacant",H41,0))</f>
        <v/>
      </c>
      <c r="P41" s="11">
        <f>IF(OR(A41="",D41="Vacant"),"",IF(G41="","MTM",(YEAR(G41)-YEAR($B$2))*12+MONTH(G41)-MONTH($B$2)))</f>
        <v/>
      </c>
      <c r="Q41" s="11">
        <f>IF(A41="","",IF(D41="Vacant","Vacant",IF(M41&gt;0,"Owes rent",IF(D41="Notice","Notice given",IF(P41="MTM","Month to month",IF(P41&lt;0,"Lease end passed",IF(P41&lt;3,"Ends within 3 mo",IF(K41&lt;I41,"Low deposit",""))))))))</f>
        <v/>
      </c>
    </row>
    <row r="42">
      <c r="C42" s="7" t="n"/>
      <c r="F42" s="8" t="n"/>
      <c r="G42" s="8" t="n"/>
      <c r="H42" s="9" t="n"/>
      <c r="I42" s="9" t="n"/>
      <c r="J42" s="9" t="n"/>
      <c r="K42" s="9" t="n"/>
      <c r="L42" s="9" t="n"/>
      <c r="M42" s="9" t="n"/>
      <c r="N42" s="10">
        <f>IF(A42="","",IF(D42="Vacant",0,H42-I42))</f>
        <v/>
      </c>
      <c r="O42" s="10">
        <f>IF(A42="","",IF(D42="Vacant",H42,0))</f>
        <v/>
      </c>
      <c r="P42" s="11">
        <f>IF(OR(A42="",D42="Vacant"),"",IF(G42="","MTM",(YEAR(G42)-YEAR($B$2))*12+MONTH(G42)-MONTH($B$2)))</f>
        <v/>
      </c>
      <c r="Q42" s="11">
        <f>IF(A42="","",IF(D42="Vacant","Vacant",IF(M42&gt;0,"Owes rent",IF(D42="Notice","Notice given",IF(P42="MTM","Month to month",IF(P42&lt;0,"Lease end passed",IF(P42&lt;3,"Ends within 3 mo",IF(K42&lt;I42,"Low deposit",""))))))))</f>
        <v/>
      </c>
    </row>
    <row r="43">
      <c r="C43" s="7" t="n"/>
      <c r="F43" s="8" t="n"/>
      <c r="G43" s="8" t="n"/>
      <c r="H43" s="9" t="n"/>
      <c r="I43" s="9" t="n"/>
      <c r="J43" s="9" t="n"/>
      <c r="K43" s="9" t="n"/>
      <c r="L43" s="9" t="n"/>
      <c r="M43" s="9" t="n"/>
      <c r="N43" s="10">
        <f>IF(A43="","",IF(D43="Vacant",0,H43-I43))</f>
        <v/>
      </c>
      <c r="O43" s="10">
        <f>IF(A43="","",IF(D43="Vacant",H43,0))</f>
        <v/>
      </c>
      <c r="P43" s="11">
        <f>IF(OR(A43="",D43="Vacant"),"",IF(G43="","MTM",(YEAR(G43)-YEAR($B$2))*12+MONTH(G43)-MONTH($B$2)))</f>
        <v/>
      </c>
      <c r="Q43" s="11">
        <f>IF(A43="","",IF(D43="Vacant","Vacant",IF(M43&gt;0,"Owes rent",IF(D43="Notice","Notice given",IF(P43="MTM","Month to month",IF(P43&lt;0,"Lease end passed",IF(P43&lt;3,"Ends within 3 mo",IF(K43&lt;I43,"Low deposit",""))))))))</f>
        <v/>
      </c>
    </row>
    <row r="44">
      <c r="C44" s="7" t="n"/>
      <c r="F44" s="8" t="n"/>
      <c r="G44" s="8" t="n"/>
      <c r="H44" s="9" t="n"/>
      <c r="I44" s="9" t="n"/>
      <c r="J44" s="9" t="n"/>
      <c r="K44" s="9" t="n"/>
      <c r="L44" s="9" t="n"/>
      <c r="M44" s="9" t="n"/>
      <c r="N44" s="10">
        <f>IF(A44="","",IF(D44="Vacant",0,H44-I44))</f>
        <v/>
      </c>
      <c r="O44" s="10">
        <f>IF(A44="","",IF(D44="Vacant",H44,0))</f>
        <v/>
      </c>
      <c r="P44" s="11">
        <f>IF(OR(A44="",D44="Vacant"),"",IF(G44="","MTM",(YEAR(G44)-YEAR($B$2))*12+MONTH(G44)-MONTH($B$2)))</f>
        <v/>
      </c>
      <c r="Q44" s="11">
        <f>IF(A44="","",IF(D44="Vacant","Vacant",IF(M44&gt;0,"Owes rent",IF(D44="Notice","Notice given",IF(P44="MTM","Month to month",IF(P44&lt;0,"Lease end passed",IF(P44&lt;3,"Ends within 3 mo",IF(K44&lt;I44,"Low deposit",""))))))))</f>
        <v/>
      </c>
    </row>
    <row r="45">
      <c r="C45" s="7" t="n"/>
      <c r="F45" s="8" t="n"/>
      <c r="G45" s="8" t="n"/>
      <c r="H45" s="9" t="n"/>
      <c r="I45" s="9" t="n"/>
      <c r="J45" s="9" t="n"/>
      <c r="K45" s="9" t="n"/>
      <c r="L45" s="9" t="n"/>
      <c r="M45" s="9" t="n"/>
      <c r="N45" s="10">
        <f>IF(A45="","",IF(D45="Vacant",0,H45-I45))</f>
        <v/>
      </c>
      <c r="O45" s="10">
        <f>IF(A45="","",IF(D45="Vacant",H45,0))</f>
        <v/>
      </c>
      <c r="P45" s="11">
        <f>IF(OR(A45="",D45="Vacant"),"",IF(G45="","MTM",(YEAR(G45)-YEAR($B$2))*12+MONTH(G45)-MONTH($B$2)))</f>
        <v/>
      </c>
      <c r="Q45" s="11">
        <f>IF(A45="","",IF(D45="Vacant","Vacant",IF(M45&gt;0,"Owes rent",IF(D45="Notice","Notice given",IF(P45="MTM","Month to month",IF(P45&lt;0,"Lease end passed",IF(P45&lt;3,"Ends within 3 mo",IF(K45&lt;I45,"Low deposit",""))))))))</f>
        <v/>
      </c>
    </row>
    <row r="46">
      <c r="C46" s="7" t="n"/>
      <c r="F46" s="8" t="n"/>
      <c r="G46" s="8" t="n"/>
      <c r="H46" s="9" t="n"/>
      <c r="I46" s="9" t="n"/>
      <c r="J46" s="9" t="n"/>
      <c r="K46" s="9" t="n"/>
      <c r="L46" s="9" t="n"/>
      <c r="M46" s="9" t="n"/>
      <c r="N46" s="10">
        <f>IF(A46="","",IF(D46="Vacant",0,H46-I46))</f>
        <v/>
      </c>
      <c r="O46" s="10">
        <f>IF(A46="","",IF(D46="Vacant",H46,0))</f>
        <v/>
      </c>
      <c r="P46" s="11">
        <f>IF(OR(A46="",D46="Vacant"),"",IF(G46="","MTM",(YEAR(G46)-YEAR($B$2))*12+MONTH(G46)-MONTH($B$2)))</f>
        <v/>
      </c>
      <c r="Q46" s="11">
        <f>IF(A46="","",IF(D46="Vacant","Vacant",IF(M46&gt;0,"Owes rent",IF(D46="Notice","Notice given",IF(P46="MTM","Month to month",IF(P46&lt;0,"Lease end passed",IF(P46&lt;3,"Ends within 3 mo",IF(K46&lt;I46,"Low deposit",""))))))))</f>
        <v/>
      </c>
    </row>
    <row r="47">
      <c r="C47" s="7" t="n"/>
      <c r="F47" s="8" t="n"/>
      <c r="G47" s="8" t="n"/>
      <c r="H47" s="9" t="n"/>
      <c r="I47" s="9" t="n"/>
      <c r="J47" s="9" t="n"/>
      <c r="K47" s="9" t="n"/>
      <c r="L47" s="9" t="n"/>
      <c r="M47" s="9" t="n"/>
      <c r="N47" s="10">
        <f>IF(A47="","",IF(D47="Vacant",0,H47-I47))</f>
        <v/>
      </c>
      <c r="O47" s="10">
        <f>IF(A47="","",IF(D47="Vacant",H47,0))</f>
        <v/>
      </c>
      <c r="P47" s="11">
        <f>IF(OR(A47="",D47="Vacant"),"",IF(G47="","MTM",(YEAR(G47)-YEAR($B$2))*12+MONTH(G47)-MONTH($B$2)))</f>
        <v/>
      </c>
      <c r="Q47" s="11">
        <f>IF(A47="","",IF(D47="Vacant","Vacant",IF(M47&gt;0,"Owes rent",IF(D47="Notice","Notice given",IF(P47="MTM","Month to month",IF(P47&lt;0,"Lease end passed",IF(P47&lt;3,"Ends within 3 mo",IF(K47&lt;I47,"Low deposit",""))))))))</f>
        <v/>
      </c>
    </row>
    <row r="48">
      <c r="C48" s="7" t="n"/>
      <c r="F48" s="8" t="n"/>
      <c r="G48" s="8" t="n"/>
      <c r="H48" s="9" t="n"/>
      <c r="I48" s="9" t="n"/>
      <c r="J48" s="9" t="n"/>
      <c r="K48" s="9" t="n"/>
      <c r="L48" s="9" t="n"/>
      <c r="M48" s="9" t="n"/>
      <c r="N48" s="10">
        <f>IF(A48="","",IF(D48="Vacant",0,H48-I48))</f>
        <v/>
      </c>
      <c r="O48" s="10">
        <f>IF(A48="","",IF(D48="Vacant",H48,0))</f>
        <v/>
      </c>
      <c r="P48" s="11">
        <f>IF(OR(A48="",D48="Vacant"),"",IF(G48="","MTM",(YEAR(G48)-YEAR($B$2))*12+MONTH(G48)-MONTH($B$2)))</f>
        <v/>
      </c>
      <c r="Q48" s="11">
        <f>IF(A48="","",IF(D48="Vacant","Vacant",IF(M48&gt;0,"Owes rent",IF(D48="Notice","Notice given",IF(P48="MTM","Month to month",IF(P48&lt;0,"Lease end passed",IF(P48&lt;3,"Ends within 3 mo",IF(K48&lt;I48,"Low deposit",""))))))))</f>
        <v/>
      </c>
    </row>
    <row r="49">
      <c r="C49" s="7" t="n"/>
      <c r="F49" s="8" t="n"/>
      <c r="G49" s="8" t="n"/>
      <c r="H49" s="9" t="n"/>
      <c r="I49" s="9" t="n"/>
      <c r="J49" s="9" t="n"/>
      <c r="K49" s="9" t="n"/>
      <c r="L49" s="9" t="n"/>
      <c r="M49" s="9" t="n"/>
      <c r="N49" s="10">
        <f>IF(A49="","",IF(D49="Vacant",0,H49-I49))</f>
        <v/>
      </c>
      <c r="O49" s="10">
        <f>IF(A49="","",IF(D49="Vacant",H49,0))</f>
        <v/>
      </c>
      <c r="P49" s="11">
        <f>IF(OR(A49="",D49="Vacant"),"",IF(G49="","MTM",(YEAR(G49)-YEAR($B$2))*12+MONTH(G49)-MONTH($B$2)))</f>
        <v/>
      </c>
      <c r="Q49" s="11">
        <f>IF(A49="","",IF(D49="Vacant","Vacant",IF(M49&gt;0,"Owes rent",IF(D49="Notice","Notice given",IF(P49="MTM","Month to month",IF(P49&lt;0,"Lease end passed",IF(P49&lt;3,"Ends within 3 mo",IF(K49&lt;I49,"Low deposit",""))))))))</f>
        <v/>
      </c>
    </row>
    <row r="50">
      <c r="C50" s="7" t="n"/>
      <c r="F50" s="8" t="n"/>
      <c r="G50" s="8" t="n"/>
      <c r="H50" s="9" t="n"/>
      <c r="I50" s="9" t="n"/>
      <c r="J50" s="9" t="n"/>
      <c r="K50" s="9" t="n"/>
      <c r="L50" s="9" t="n"/>
      <c r="M50" s="9" t="n"/>
      <c r="N50" s="10">
        <f>IF(A50="","",IF(D50="Vacant",0,H50-I50))</f>
        <v/>
      </c>
      <c r="O50" s="10">
        <f>IF(A50="","",IF(D50="Vacant",H50,0))</f>
        <v/>
      </c>
      <c r="P50" s="11">
        <f>IF(OR(A50="",D50="Vacant"),"",IF(G50="","MTM",(YEAR(G50)-YEAR($B$2))*12+MONTH(G50)-MONTH($B$2)))</f>
        <v/>
      </c>
      <c r="Q50" s="11">
        <f>IF(A50="","",IF(D50="Vacant","Vacant",IF(M50&gt;0,"Owes rent",IF(D50="Notice","Notice given",IF(P50="MTM","Month to month",IF(P50&lt;0,"Lease end passed",IF(P50&lt;3,"Ends within 3 mo",IF(K50&lt;I50,"Low deposit",""))))))))</f>
        <v/>
      </c>
    </row>
    <row r="51">
      <c r="C51" s="7" t="n"/>
      <c r="F51" s="8" t="n"/>
      <c r="G51" s="8" t="n"/>
      <c r="H51" s="9" t="n"/>
      <c r="I51" s="9" t="n"/>
      <c r="J51" s="9" t="n"/>
      <c r="K51" s="9" t="n"/>
      <c r="L51" s="9" t="n"/>
      <c r="M51" s="9" t="n"/>
      <c r="N51" s="10">
        <f>IF(A51="","",IF(D51="Vacant",0,H51-I51))</f>
        <v/>
      </c>
      <c r="O51" s="10">
        <f>IF(A51="","",IF(D51="Vacant",H51,0))</f>
        <v/>
      </c>
      <c r="P51" s="11">
        <f>IF(OR(A51="",D51="Vacant"),"",IF(G51="","MTM",(YEAR(G51)-YEAR($B$2))*12+MONTH(G51)-MONTH($B$2)))</f>
        <v/>
      </c>
      <c r="Q51" s="11">
        <f>IF(A51="","",IF(D51="Vacant","Vacant",IF(M51&gt;0,"Owes rent",IF(D51="Notice","Notice given",IF(P51="MTM","Month to month",IF(P51&lt;0,"Lease end passed",IF(P51&lt;3,"Ends within 3 mo",IF(K51&lt;I51,"Low deposit",""))))))))</f>
        <v/>
      </c>
    </row>
    <row r="52">
      <c r="C52" s="7" t="n"/>
      <c r="F52" s="8" t="n"/>
      <c r="G52" s="8" t="n"/>
      <c r="H52" s="9" t="n"/>
      <c r="I52" s="9" t="n"/>
      <c r="J52" s="9" t="n"/>
      <c r="K52" s="9" t="n"/>
      <c r="L52" s="9" t="n"/>
      <c r="M52" s="9" t="n"/>
      <c r="N52" s="10">
        <f>IF(A52="","",IF(D52="Vacant",0,H52-I52))</f>
        <v/>
      </c>
      <c r="O52" s="10">
        <f>IF(A52="","",IF(D52="Vacant",H52,0))</f>
        <v/>
      </c>
      <c r="P52" s="11">
        <f>IF(OR(A52="",D52="Vacant"),"",IF(G52="","MTM",(YEAR(G52)-YEAR($B$2))*12+MONTH(G52)-MONTH($B$2)))</f>
        <v/>
      </c>
      <c r="Q52" s="11">
        <f>IF(A52="","",IF(D52="Vacant","Vacant",IF(M52&gt;0,"Owes rent",IF(D52="Notice","Notice given",IF(P52="MTM","Month to month",IF(P52&lt;0,"Lease end passed",IF(P52&lt;3,"Ends within 3 mo",IF(K52&lt;I52,"Low deposit",""))))))))</f>
        <v/>
      </c>
    </row>
    <row r="53">
      <c r="C53" s="7" t="n"/>
      <c r="F53" s="8" t="n"/>
      <c r="G53" s="8" t="n"/>
      <c r="H53" s="9" t="n"/>
      <c r="I53" s="9" t="n"/>
      <c r="J53" s="9" t="n"/>
      <c r="K53" s="9" t="n"/>
      <c r="L53" s="9" t="n"/>
      <c r="M53" s="9" t="n"/>
      <c r="N53" s="10">
        <f>IF(A53="","",IF(D53="Vacant",0,H53-I53))</f>
        <v/>
      </c>
      <c r="O53" s="10">
        <f>IF(A53="","",IF(D53="Vacant",H53,0))</f>
        <v/>
      </c>
      <c r="P53" s="11">
        <f>IF(OR(A53="",D53="Vacant"),"",IF(G53="","MTM",(YEAR(G53)-YEAR($B$2))*12+MONTH(G53)-MONTH($B$2)))</f>
        <v/>
      </c>
      <c r="Q53" s="11">
        <f>IF(A53="","",IF(D53="Vacant","Vacant",IF(M53&gt;0,"Owes rent",IF(D53="Notice","Notice given",IF(P53="MTM","Month to month",IF(P53&lt;0,"Lease end passed",IF(P53&lt;3,"Ends within 3 mo",IF(K53&lt;I53,"Low deposit",""))))))))</f>
        <v/>
      </c>
    </row>
    <row r="54">
      <c r="C54" s="7" t="n"/>
      <c r="F54" s="8" t="n"/>
      <c r="G54" s="8" t="n"/>
      <c r="H54" s="9" t="n"/>
      <c r="I54" s="9" t="n"/>
      <c r="J54" s="9" t="n"/>
      <c r="K54" s="9" t="n"/>
      <c r="L54" s="9" t="n"/>
      <c r="M54" s="9" t="n"/>
      <c r="N54" s="10">
        <f>IF(A54="","",IF(D54="Vacant",0,H54-I54))</f>
        <v/>
      </c>
      <c r="O54" s="10">
        <f>IF(A54="","",IF(D54="Vacant",H54,0))</f>
        <v/>
      </c>
      <c r="P54" s="11">
        <f>IF(OR(A54="",D54="Vacant"),"",IF(G54="","MTM",(YEAR(G54)-YEAR($B$2))*12+MONTH(G54)-MONTH($B$2)))</f>
        <v/>
      </c>
      <c r="Q54" s="11">
        <f>IF(A54="","",IF(D54="Vacant","Vacant",IF(M54&gt;0,"Owes rent",IF(D54="Notice","Notice given",IF(P54="MTM","Month to month",IF(P54&lt;0,"Lease end passed",IF(P54&lt;3,"Ends within 3 mo",IF(K54&lt;I54,"Low deposit",""))))))))</f>
        <v/>
      </c>
    </row>
    <row r="55">
      <c r="C55" s="7" t="n"/>
      <c r="F55" s="8" t="n"/>
      <c r="G55" s="8" t="n"/>
      <c r="H55" s="9" t="n"/>
      <c r="I55" s="9" t="n"/>
      <c r="J55" s="9" t="n"/>
      <c r="K55" s="9" t="n"/>
      <c r="L55" s="9" t="n"/>
      <c r="M55" s="9" t="n"/>
      <c r="N55" s="10">
        <f>IF(A55="","",IF(D55="Vacant",0,H55-I55))</f>
        <v/>
      </c>
      <c r="O55" s="10">
        <f>IF(A55="","",IF(D55="Vacant",H55,0))</f>
        <v/>
      </c>
      <c r="P55" s="11">
        <f>IF(OR(A55="",D55="Vacant"),"",IF(G55="","MTM",(YEAR(G55)-YEAR($B$2))*12+MONTH(G55)-MONTH($B$2)))</f>
        <v/>
      </c>
      <c r="Q55" s="11">
        <f>IF(A55="","",IF(D55="Vacant","Vacant",IF(M55&gt;0,"Owes rent",IF(D55="Notice","Notice given",IF(P55="MTM","Month to month",IF(P55&lt;0,"Lease end passed",IF(P55&lt;3,"Ends within 3 mo",IF(K55&lt;I55,"Low deposit",""))))))))</f>
        <v/>
      </c>
    </row>
    <row r="56">
      <c r="C56" s="7" t="n"/>
      <c r="F56" s="8" t="n"/>
      <c r="G56" s="8" t="n"/>
      <c r="H56" s="9" t="n"/>
      <c r="I56" s="9" t="n"/>
      <c r="J56" s="9" t="n"/>
      <c r="K56" s="9" t="n"/>
      <c r="L56" s="9" t="n"/>
      <c r="M56" s="9" t="n"/>
      <c r="N56" s="10">
        <f>IF(A56="","",IF(D56="Vacant",0,H56-I56))</f>
        <v/>
      </c>
      <c r="O56" s="10">
        <f>IF(A56="","",IF(D56="Vacant",H56,0))</f>
        <v/>
      </c>
      <c r="P56" s="11">
        <f>IF(OR(A56="",D56="Vacant"),"",IF(G56="","MTM",(YEAR(G56)-YEAR($B$2))*12+MONTH(G56)-MONTH($B$2)))</f>
        <v/>
      </c>
      <c r="Q56" s="11">
        <f>IF(A56="","",IF(D56="Vacant","Vacant",IF(M56&gt;0,"Owes rent",IF(D56="Notice","Notice given",IF(P56="MTM","Month to month",IF(P56&lt;0,"Lease end passed",IF(P56&lt;3,"Ends within 3 mo",IF(K56&lt;I56,"Low deposit",""))))))))</f>
        <v/>
      </c>
    </row>
    <row r="57">
      <c r="C57" s="7" t="n"/>
      <c r="F57" s="8" t="n"/>
      <c r="G57" s="8" t="n"/>
      <c r="H57" s="9" t="n"/>
      <c r="I57" s="9" t="n"/>
      <c r="J57" s="9" t="n"/>
      <c r="K57" s="9" t="n"/>
      <c r="L57" s="9" t="n"/>
      <c r="M57" s="9" t="n"/>
      <c r="N57" s="10">
        <f>IF(A57="","",IF(D57="Vacant",0,H57-I57))</f>
        <v/>
      </c>
      <c r="O57" s="10">
        <f>IF(A57="","",IF(D57="Vacant",H57,0))</f>
        <v/>
      </c>
      <c r="P57" s="11">
        <f>IF(OR(A57="",D57="Vacant"),"",IF(G57="","MTM",(YEAR(G57)-YEAR($B$2))*12+MONTH(G57)-MONTH($B$2)))</f>
        <v/>
      </c>
      <c r="Q57" s="11">
        <f>IF(A57="","",IF(D57="Vacant","Vacant",IF(M57&gt;0,"Owes rent",IF(D57="Notice","Notice given",IF(P57="MTM","Month to month",IF(P57&lt;0,"Lease end passed",IF(P57&lt;3,"Ends within 3 mo",IF(K57&lt;I57,"Low deposit",""))))))))</f>
        <v/>
      </c>
    </row>
    <row r="58">
      <c r="C58" s="7" t="n"/>
      <c r="F58" s="8" t="n"/>
      <c r="G58" s="8" t="n"/>
      <c r="H58" s="9" t="n"/>
      <c r="I58" s="9" t="n"/>
      <c r="J58" s="9" t="n"/>
      <c r="K58" s="9" t="n"/>
      <c r="L58" s="9" t="n"/>
      <c r="M58" s="9" t="n"/>
      <c r="N58" s="10">
        <f>IF(A58="","",IF(D58="Vacant",0,H58-I58))</f>
        <v/>
      </c>
      <c r="O58" s="10">
        <f>IF(A58="","",IF(D58="Vacant",H58,0))</f>
        <v/>
      </c>
      <c r="P58" s="11">
        <f>IF(OR(A58="",D58="Vacant"),"",IF(G58="","MTM",(YEAR(G58)-YEAR($B$2))*12+MONTH(G58)-MONTH($B$2)))</f>
        <v/>
      </c>
      <c r="Q58" s="11">
        <f>IF(A58="","",IF(D58="Vacant","Vacant",IF(M58&gt;0,"Owes rent",IF(D58="Notice","Notice given",IF(P58="MTM","Month to month",IF(P58&lt;0,"Lease end passed",IF(P58&lt;3,"Ends within 3 mo",IF(K58&lt;I58,"Low deposit",""))))))))</f>
        <v/>
      </c>
    </row>
    <row r="59">
      <c r="C59" s="7" t="n"/>
      <c r="F59" s="8" t="n"/>
      <c r="G59" s="8" t="n"/>
      <c r="H59" s="9" t="n"/>
      <c r="I59" s="9" t="n"/>
      <c r="J59" s="9" t="n"/>
      <c r="K59" s="9" t="n"/>
      <c r="L59" s="9" t="n"/>
      <c r="M59" s="9" t="n"/>
      <c r="N59" s="10">
        <f>IF(A59="","",IF(D59="Vacant",0,H59-I59))</f>
        <v/>
      </c>
      <c r="O59" s="10">
        <f>IF(A59="","",IF(D59="Vacant",H59,0))</f>
        <v/>
      </c>
      <c r="P59" s="11">
        <f>IF(OR(A59="",D59="Vacant"),"",IF(G59="","MTM",(YEAR(G59)-YEAR($B$2))*12+MONTH(G59)-MONTH($B$2)))</f>
        <v/>
      </c>
      <c r="Q59" s="11">
        <f>IF(A59="","",IF(D59="Vacant","Vacant",IF(M59&gt;0,"Owes rent",IF(D59="Notice","Notice given",IF(P59="MTM","Month to month",IF(P59&lt;0,"Lease end passed",IF(P59&lt;3,"Ends within 3 mo",IF(K59&lt;I59,"Low deposit",""))))))))</f>
        <v/>
      </c>
    </row>
    <row r="60">
      <c r="C60" s="7" t="n"/>
      <c r="F60" s="8" t="n"/>
      <c r="G60" s="8" t="n"/>
      <c r="H60" s="9" t="n"/>
      <c r="I60" s="9" t="n"/>
      <c r="J60" s="9" t="n"/>
      <c r="K60" s="9" t="n"/>
      <c r="L60" s="9" t="n"/>
      <c r="M60" s="9" t="n"/>
      <c r="N60" s="10">
        <f>IF(A60="","",IF(D60="Vacant",0,H60-I60))</f>
        <v/>
      </c>
      <c r="O60" s="10">
        <f>IF(A60="","",IF(D60="Vacant",H60,0))</f>
        <v/>
      </c>
      <c r="P60" s="11">
        <f>IF(OR(A60="",D60="Vacant"),"",IF(G60="","MTM",(YEAR(G60)-YEAR($B$2))*12+MONTH(G60)-MONTH($B$2)))</f>
        <v/>
      </c>
      <c r="Q60" s="11">
        <f>IF(A60="","",IF(D60="Vacant","Vacant",IF(M60&gt;0,"Owes rent",IF(D60="Notice","Notice given",IF(P60="MTM","Month to month",IF(P60&lt;0,"Lease end passed",IF(P60&lt;3,"Ends within 3 mo",IF(K60&lt;I60,"Low deposit",""))))))))</f>
        <v/>
      </c>
    </row>
    <row r="61">
      <c r="C61" s="7" t="n"/>
      <c r="F61" s="8" t="n"/>
      <c r="G61" s="8" t="n"/>
      <c r="H61" s="9" t="n"/>
      <c r="I61" s="9" t="n"/>
      <c r="J61" s="9" t="n"/>
      <c r="K61" s="9" t="n"/>
      <c r="L61" s="9" t="n"/>
      <c r="M61" s="9" t="n"/>
      <c r="N61" s="10">
        <f>IF(A61="","",IF(D61="Vacant",0,H61-I61))</f>
        <v/>
      </c>
      <c r="O61" s="10">
        <f>IF(A61="","",IF(D61="Vacant",H61,0))</f>
        <v/>
      </c>
      <c r="P61" s="11">
        <f>IF(OR(A61="",D61="Vacant"),"",IF(G61="","MTM",(YEAR(G61)-YEAR($B$2))*12+MONTH(G61)-MONTH($B$2)))</f>
        <v/>
      </c>
      <c r="Q61" s="11">
        <f>IF(A61="","",IF(D61="Vacant","Vacant",IF(M61&gt;0,"Owes rent",IF(D61="Notice","Notice given",IF(P61="MTM","Month to month",IF(P61&lt;0,"Lease end passed",IF(P61&lt;3,"Ends within 3 mo",IF(K61&lt;I61,"Low deposit",""))))))))</f>
        <v/>
      </c>
    </row>
    <row r="62">
      <c r="C62" s="7" t="n"/>
      <c r="F62" s="8" t="n"/>
      <c r="G62" s="8" t="n"/>
      <c r="H62" s="9" t="n"/>
      <c r="I62" s="9" t="n"/>
      <c r="J62" s="9" t="n"/>
      <c r="K62" s="9" t="n"/>
      <c r="L62" s="9" t="n"/>
      <c r="M62" s="9" t="n"/>
      <c r="N62" s="10">
        <f>IF(A62="","",IF(D62="Vacant",0,H62-I62))</f>
        <v/>
      </c>
      <c r="O62" s="10">
        <f>IF(A62="","",IF(D62="Vacant",H62,0))</f>
        <v/>
      </c>
      <c r="P62" s="11">
        <f>IF(OR(A62="",D62="Vacant"),"",IF(G62="","MTM",(YEAR(G62)-YEAR($B$2))*12+MONTH(G62)-MONTH($B$2)))</f>
        <v/>
      </c>
      <c r="Q62" s="11">
        <f>IF(A62="","",IF(D62="Vacant","Vacant",IF(M62&gt;0,"Owes rent",IF(D62="Notice","Notice given",IF(P62="MTM","Month to month",IF(P62&lt;0,"Lease end passed",IF(P62&lt;3,"Ends within 3 mo",IF(K62&lt;I62,"Low deposit",""))))))))</f>
        <v/>
      </c>
    </row>
    <row r="63">
      <c r="C63" s="7" t="n"/>
      <c r="F63" s="8" t="n"/>
      <c r="G63" s="8" t="n"/>
      <c r="H63" s="9" t="n"/>
      <c r="I63" s="9" t="n"/>
      <c r="J63" s="9" t="n"/>
      <c r="K63" s="9" t="n"/>
      <c r="L63" s="9" t="n"/>
      <c r="M63" s="9" t="n"/>
      <c r="N63" s="10">
        <f>IF(A63="","",IF(D63="Vacant",0,H63-I63))</f>
        <v/>
      </c>
      <c r="O63" s="10">
        <f>IF(A63="","",IF(D63="Vacant",H63,0))</f>
        <v/>
      </c>
      <c r="P63" s="11">
        <f>IF(OR(A63="",D63="Vacant"),"",IF(G63="","MTM",(YEAR(G63)-YEAR($B$2))*12+MONTH(G63)-MONTH($B$2)))</f>
        <v/>
      </c>
      <c r="Q63" s="11">
        <f>IF(A63="","",IF(D63="Vacant","Vacant",IF(M63&gt;0,"Owes rent",IF(D63="Notice","Notice given",IF(P63="MTM","Month to month",IF(P63&lt;0,"Lease end passed",IF(P63&lt;3,"Ends within 3 mo",IF(K63&lt;I63,"Low deposit",""))))))))</f>
        <v/>
      </c>
    </row>
    <row r="64">
      <c r="C64" s="7" t="n"/>
      <c r="F64" s="8" t="n"/>
      <c r="G64" s="8" t="n"/>
      <c r="H64" s="9" t="n"/>
      <c r="I64" s="9" t="n"/>
      <c r="J64" s="9" t="n"/>
      <c r="K64" s="9" t="n"/>
      <c r="L64" s="9" t="n"/>
      <c r="M64" s="9" t="n"/>
      <c r="N64" s="10">
        <f>IF(A64="","",IF(D64="Vacant",0,H64-I64))</f>
        <v/>
      </c>
      <c r="O64" s="10">
        <f>IF(A64="","",IF(D64="Vacant",H64,0))</f>
        <v/>
      </c>
      <c r="P64" s="11">
        <f>IF(OR(A64="",D64="Vacant"),"",IF(G64="","MTM",(YEAR(G64)-YEAR($B$2))*12+MONTH(G64)-MONTH($B$2)))</f>
        <v/>
      </c>
      <c r="Q64" s="11">
        <f>IF(A64="","",IF(D64="Vacant","Vacant",IF(M64&gt;0,"Owes rent",IF(D64="Notice","Notice given",IF(P64="MTM","Month to month",IF(P64&lt;0,"Lease end passed",IF(P64&lt;3,"Ends within 3 mo",IF(K64&lt;I64,"Low deposit",""))))))))</f>
        <v/>
      </c>
    </row>
    <row r="65">
      <c r="C65" s="7" t="n"/>
      <c r="F65" s="8" t="n"/>
      <c r="G65" s="8" t="n"/>
      <c r="H65" s="9" t="n"/>
      <c r="I65" s="9" t="n"/>
      <c r="J65" s="9" t="n"/>
      <c r="K65" s="9" t="n"/>
      <c r="L65" s="9" t="n"/>
      <c r="M65" s="9" t="n"/>
      <c r="N65" s="10">
        <f>IF(A65="","",IF(D65="Vacant",0,H65-I65))</f>
        <v/>
      </c>
      <c r="O65" s="10">
        <f>IF(A65="","",IF(D65="Vacant",H65,0))</f>
        <v/>
      </c>
      <c r="P65" s="11">
        <f>IF(OR(A65="",D65="Vacant"),"",IF(G65="","MTM",(YEAR(G65)-YEAR($B$2))*12+MONTH(G65)-MONTH($B$2)))</f>
        <v/>
      </c>
      <c r="Q65" s="11">
        <f>IF(A65="","",IF(D65="Vacant","Vacant",IF(M65&gt;0,"Owes rent",IF(D65="Notice","Notice given",IF(P65="MTM","Month to month",IF(P65&lt;0,"Lease end passed",IF(P65&lt;3,"Ends within 3 mo",IF(K65&lt;I65,"Low deposit",""))))))))</f>
        <v/>
      </c>
    </row>
    <row r="66">
      <c r="C66" s="7" t="n"/>
      <c r="F66" s="8" t="n"/>
      <c r="G66" s="8" t="n"/>
      <c r="H66" s="9" t="n"/>
      <c r="I66" s="9" t="n"/>
      <c r="J66" s="9" t="n"/>
      <c r="K66" s="9" t="n"/>
      <c r="L66" s="9" t="n"/>
      <c r="M66" s="9" t="n"/>
      <c r="N66" s="10">
        <f>IF(A66="","",IF(D66="Vacant",0,H66-I66))</f>
        <v/>
      </c>
      <c r="O66" s="10">
        <f>IF(A66="","",IF(D66="Vacant",H66,0))</f>
        <v/>
      </c>
      <c r="P66" s="11">
        <f>IF(OR(A66="",D66="Vacant"),"",IF(G66="","MTM",(YEAR(G66)-YEAR($B$2))*12+MONTH(G66)-MONTH($B$2)))</f>
        <v/>
      </c>
      <c r="Q66" s="11">
        <f>IF(A66="","",IF(D66="Vacant","Vacant",IF(M66&gt;0,"Owes rent",IF(D66="Notice","Notice given",IF(P66="MTM","Month to month",IF(P66&lt;0,"Lease end passed",IF(P66&lt;3,"Ends within 3 mo",IF(K66&lt;I66,"Low deposit",""))))))))</f>
        <v/>
      </c>
    </row>
    <row r="67">
      <c r="C67" s="7" t="n"/>
      <c r="F67" s="8" t="n"/>
      <c r="G67" s="8" t="n"/>
      <c r="H67" s="9" t="n"/>
      <c r="I67" s="9" t="n"/>
      <c r="J67" s="9" t="n"/>
      <c r="K67" s="9" t="n"/>
      <c r="L67" s="9" t="n"/>
      <c r="M67" s="9" t="n"/>
      <c r="N67" s="10">
        <f>IF(A67="","",IF(D67="Vacant",0,H67-I67))</f>
        <v/>
      </c>
      <c r="O67" s="10">
        <f>IF(A67="","",IF(D67="Vacant",H67,0))</f>
        <v/>
      </c>
      <c r="P67" s="11">
        <f>IF(OR(A67="",D67="Vacant"),"",IF(G67="","MTM",(YEAR(G67)-YEAR($B$2))*12+MONTH(G67)-MONTH($B$2)))</f>
        <v/>
      </c>
      <c r="Q67" s="11">
        <f>IF(A67="","",IF(D67="Vacant","Vacant",IF(M67&gt;0,"Owes rent",IF(D67="Notice","Notice given",IF(P67="MTM","Month to month",IF(P67&lt;0,"Lease end passed",IF(P67&lt;3,"Ends within 3 mo",IF(K67&lt;I67,"Low deposit",""))))))))</f>
        <v/>
      </c>
    </row>
    <row r="68">
      <c r="C68" s="7" t="n"/>
      <c r="F68" s="8" t="n"/>
      <c r="G68" s="8" t="n"/>
      <c r="H68" s="9" t="n"/>
      <c r="I68" s="9" t="n"/>
      <c r="J68" s="9" t="n"/>
      <c r="K68" s="9" t="n"/>
      <c r="L68" s="9" t="n"/>
      <c r="M68" s="9" t="n"/>
      <c r="N68" s="10">
        <f>IF(A68="","",IF(D68="Vacant",0,H68-I68))</f>
        <v/>
      </c>
      <c r="O68" s="10">
        <f>IF(A68="","",IF(D68="Vacant",H68,0))</f>
        <v/>
      </c>
      <c r="P68" s="11">
        <f>IF(OR(A68="",D68="Vacant"),"",IF(G68="","MTM",(YEAR(G68)-YEAR($B$2))*12+MONTH(G68)-MONTH($B$2)))</f>
        <v/>
      </c>
      <c r="Q68" s="11">
        <f>IF(A68="","",IF(D68="Vacant","Vacant",IF(M68&gt;0,"Owes rent",IF(D68="Notice","Notice given",IF(P68="MTM","Month to month",IF(P68&lt;0,"Lease end passed",IF(P68&lt;3,"Ends within 3 mo",IF(K68&lt;I68,"Low deposit",""))))))))</f>
        <v/>
      </c>
    </row>
    <row r="69">
      <c r="C69" s="7" t="n"/>
      <c r="F69" s="8" t="n"/>
      <c r="G69" s="8" t="n"/>
      <c r="H69" s="9" t="n"/>
      <c r="I69" s="9" t="n"/>
      <c r="J69" s="9" t="n"/>
      <c r="K69" s="9" t="n"/>
      <c r="L69" s="9" t="n"/>
      <c r="M69" s="9" t="n"/>
      <c r="N69" s="10">
        <f>IF(A69="","",IF(D69="Vacant",0,H69-I69))</f>
        <v/>
      </c>
      <c r="O69" s="10">
        <f>IF(A69="","",IF(D69="Vacant",H69,0))</f>
        <v/>
      </c>
      <c r="P69" s="11">
        <f>IF(OR(A69="",D69="Vacant"),"",IF(G69="","MTM",(YEAR(G69)-YEAR($B$2))*12+MONTH(G69)-MONTH($B$2)))</f>
        <v/>
      </c>
      <c r="Q69" s="11">
        <f>IF(A69="","",IF(D69="Vacant","Vacant",IF(M69&gt;0,"Owes rent",IF(D69="Notice","Notice given",IF(P69="MTM","Month to month",IF(P69&lt;0,"Lease end passed",IF(P69&lt;3,"Ends within 3 mo",IF(K69&lt;I69,"Low deposit",""))))))))</f>
        <v/>
      </c>
    </row>
    <row r="70">
      <c r="C70" s="7" t="n"/>
      <c r="F70" s="8" t="n"/>
      <c r="G70" s="8" t="n"/>
      <c r="H70" s="9" t="n"/>
      <c r="I70" s="9" t="n"/>
      <c r="J70" s="9" t="n"/>
      <c r="K70" s="9" t="n"/>
      <c r="L70" s="9" t="n"/>
      <c r="M70" s="9" t="n"/>
      <c r="N70" s="10">
        <f>IF(A70="","",IF(D70="Vacant",0,H70-I70))</f>
        <v/>
      </c>
      <c r="O70" s="10">
        <f>IF(A70="","",IF(D70="Vacant",H70,0))</f>
        <v/>
      </c>
      <c r="P70" s="11">
        <f>IF(OR(A70="",D70="Vacant"),"",IF(G70="","MTM",(YEAR(G70)-YEAR($B$2))*12+MONTH(G70)-MONTH($B$2)))</f>
        <v/>
      </c>
      <c r="Q70" s="11">
        <f>IF(A70="","",IF(D70="Vacant","Vacant",IF(M70&gt;0,"Owes rent",IF(D70="Notice","Notice given",IF(P70="MTM","Month to month",IF(P70&lt;0,"Lease end passed",IF(P70&lt;3,"Ends within 3 mo",IF(K70&lt;I70,"Low deposit",""))))))))</f>
        <v/>
      </c>
    </row>
    <row r="71">
      <c r="C71" s="7" t="n"/>
      <c r="F71" s="8" t="n"/>
      <c r="G71" s="8" t="n"/>
      <c r="H71" s="9" t="n"/>
      <c r="I71" s="9" t="n"/>
      <c r="J71" s="9" t="n"/>
      <c r="K71" s="9" t="n"/>
      <c r="L71" s="9" t="n"/>
      <c r="M71" s="9" t="n"/>
      <c r="N71" s="10">
        <f>IF(A71="","",IF(D71="Vacant",0,H71-I71))</f>
        <v/>
      </c>
      <c r="O71" s="10">
        <f>IF(A71="","",IF(D71="Vacant",H71,0))</f>
        <v/>
      </c>
      <c r="P71" s="11">
        <f>IF(OR(A71="",D71="Vacant"),"",IF(G71="","MTM",(YEAR(G71)-YEAR($B$2))*12+MONTH(G71)-MONTH($B$2)))</f>
        <v/>
      </c>
      <c r="Q71" s="11">
        <f>IF(A71="","",IF(D71="Vacant","Vacant",IF(M71&gt;0,"Owes rent",IF(D71="Notice","Notice given",IF(P71="MTM","Month to month",IF(P71&lt;0,"Lease end passed",IF(P71&lt;3,"Ends within 3 mo",IF(K71&lt;I71,"Low deposit",""))))))))</f>
        <v/>
      </c>
    </row>
    <row r="72">
      <c r="C72" s="7" t="n"/>
      <c r="F72" s="8" t="n"/>
      <c r="G72" s="8" t="n"/>
      <c r="H72" s="9" t="n"/>
      <c r="I72" s="9" t="n"/>
      <c r="J72" s="9" t="n"/>
      <c r="K72" s="9" t="n"/>
      <c r="L72" s="9" t="n"/>
      <c r="M72" s="9" t="n"/>
      <c r="N72" s="10">
        <f>IF(A72="","",IF(D72="Vacant",0,H72-I72))</f>
        <v/>
      </c>
      <c r="O72" s="10">
        <f>IF(A72="","",IF(D72="Vacant",H72,0))</f>
        <v/>
      </c>
      <c r="P72" s="11">
        <f>IF(OR(A72="",D72="Vacant"),"",IF(G72="","MTM",(YEAR(G72)-YEAR($B$2))*12+MONTH(G72)-MONTH($B$2)))</f>
        <v/>
      </c>
      <c r="Q72" s="11">
        <f>IF(A72="","",IF(D72="Vacant","Vacant",IF(M72&gt;0,"Owes rent",IF(D72="Notice","Notice given",IF(P72="MTM","Month to month",IF(P72&lt;0,"Lease end passed",IF(P72&lt;3,"Ends within 3 mo",IF(K72&lt;I72,"Low deposit",""))))))))</f>
        <v/>
      </c>
    </row>
    <row r="73">
      <c r="C73" s="7" t="n"/>
      <c r="F73" s="8" t="n"/>
      <c r="G73" s="8" t="n"/>
      <c r="H73" s="9" t="n"/>
      <c r="I73" s="9" t="n"/>
      <c r="J73" s="9" t="n"/>
      <c r="K73" s="9" t="n"/>
      <c r="L73" s="9" t="n"/>
      <c r="M73" s="9" t="n"/>
      <c r="N73" s="10">
        <f>IF(A73="","",IF(D73="Vacant",0,H73-I73))</f>
        <v/>
      </c>
      <c r="O73" s="10">
        <f>IF(A73="","",IF(D73="Vacant",H73,0))</f>
        <v/>
      </c>
      <c r="P73" s="11">
        <f>IF(OR(A73="",D73="Vacant"),"",IF(G73="","MTM",(YEAR(G73)-YEAR($B$2))*12+MONTH(G73)-MONTH($B$2)))</f>
        <v/>
      </c>
      <c r="Q73" s="11">
        <f>IF(A73="","",IF(D73="Vacant","Vacant",IF(M73&gt;0,"Owes rent",IF(D73="Notice","Notice given",IF(P73="MTM","Month to month",IF(P73&lt;0,"Lease end passed",IF(P73&lt;3,"Ends within 3 mo",IF(K73&lt;I73,"Low deposit",""))))))))</f>
        <v/>
      </c>
    </row>
    <row r="74">
      <c r="C74" s="7" t="n"/>
      <c r="F74" s="8" t="n"/>
      <c r="G74" s="8" t="n"/>
      <c r="H74" s="9" t="n"/>
      <c r="I74" s="9" t="n"/>
      <c r="J74" s="9" t="n"/>
      <c r="K74" s="9" t="n"/>
      <c r="L74" s="9" t="n"/>
      <c r="M74" s="9" t="n"/>
      <c r="N74" s="10">
        <f>IF(A74="","",IF(D74="Vacant",0,H74-I74))</f>
        <v/>
      </c>
      <c r="O74" s="10">
        <f>IF(A74="","",IF(D74="Vacant",H74,0))</f>
        <v/>
      </c>
      <c r="P74" s="11">
        <f>IF(OR(A74="",D74="Vacant"),"",IF(G74="","MTM",(YEAR(G74)-YEAR($B$2))*12+MONTH(G74)-MONTH($B$2)))</f>
        <v/>
      </c>
      <c r="Q74" s="11">
        <f>IF(A74="","",IF(D74="Vacant","Vacant",IF(M74&gt;0,"Owes rent",IF(D74="Notice","Notice given",IF(P74="MTM","Month to month",IF(P74&lt;0,"Lease end passed",IF(P74&lt;3,"Ends within 3 mo",IF(K74&lt;I74,"Low deposit",""))))))))</f>
        <v/>
      </c>
    </row>
    <row r="75">
      <c r="C75" s="7" t="n"/>
      <c r="F75" s="8" t="n"/>
      <c r="G75" s="8" t="n"/>
      <c r="H75" s="9" t="n"/>
      <c r="I75" s="9" t="n"/>
      <c r="J75" s="9" t="n"/>
      <c r="K75" s="9" t="n"/>
      <c r="L75" s="9" t="n"/>
      <c r="M75" s="9" t="n"/>
      <c r="N75" s="10">
        <f>IF(A75="","",IF(D75="Vacant",0,H75-I75))</f>
        <v/>
      </c>
      <c r="O75" s="10">
        <f>IF(A75="","",IF(D75="Vacant",H75,0))</f>
        <v/>
      </c>
      <c r="P75" s="11">
        <f>IF(OR(A75="",D75="Vacant"),"",IF(G75="","MTM",(YEAR(G75)-YEAR($B$2))*12+MONTH(G75)-MONTH($B$2)))</f>
        <v/>
      </c>
      <c r="Q75" s="11">
        <f>IF(A75="","",IF(D75="Vacant","Vacant",IF(M75&gt;0,"Owes rent",IF(D75="Notice","Notice given",IF(P75="MTM","Month to month",IF(P75&lt;0,"Lease end passed",IF(P75&lt;3,"Ends within 3 mo",IF(K75&lt;I75,"Low deposit",""))))))))</f>
        <v/>
      </c>
    </row>
    <row r="76">
      <c r="C76" s="7" t="n"/>
      <c r="F76" s="8" t="n"/>
      <c r="G76" s="8" t="n"/>
      <c r="H76" s="9" t="n"/>
      <c r="I76" s="9" t="n"/>
      <c r="J76" s="9" t="n"/>
      <c r="K76" s="9" t="n"/>
      <c r="L76" s="9" t="n"/>
      <c r="M76" s="9" t="n"/>
      <c r="N76" s="10">
        <f>IF(A76="","",IF(D76="Vacant",0,H76-I76))</f>
        <v/>
      </c>
      <c r="O76" s="10">
        <f>IF(A76="","",IF(D76="Vacant",H76,0))</f>
        <v/>
      </c>
      <c r="P76" s="11">
        <f>IF(OR(A76="",D76="Vacant"),"",IF(G76="","MTM",(YEAR(G76)-YEAR($B$2))*12+MONTH(G76)-MONTH($B$2)))</f>
        <v/>
      </c>
      <c r="Q76" s="11">
        <f>IF(A76="","",IF(D76="Vacant","Vacant",IF(M76&gt;0,"Owes rent",IF(D76="Notice","Notice given",IF(P76="MTM","Month to month",IF(P76&lt;0,"Lease end passed",IF(P76&lt;3,"Ends within 3 mo",IF(K76&lt;I76,"Low deposit",""))))))))</f>
        <v/>
      </c>
    </row>
    <row r="77">
      <c r="C77" s="7" t="n"/>
      <c r="F77" s="8" t="n"/>
      <c r="G77" s="8" t="n"/>
      <c r="H77" s="9" t="n"/>
      <c r="I77" s="9" t="n"/>
      <c r="J77" s="9" t="n"/>
      <c r="K77" s="9" t="n"/>
      <c r="L77" s="9" t="n"/>
      <c r="M77" s="9" t="n"/>
      <c r="N77" s="10">
        <f>IF(A77="","",IF(D77="Vacant",0,H77-I77))</f>
        <v/>
      </c>
      <c r="O77" s="10">
        <f>IF(A77="","",IF(D77="Vacant",H77,0))</f>
        <v/>
      </c>
      <c r="P77" s="11">
        <f>IF(OR(A77="",D77="Vacant"),"",IF(G77="","MTM",(YEAR(G77)-YEAR($B$2))*12+MONTH(G77)-MONTH($B$2)))</f>
        <v/>
      </c>
      <c r="Q77" s="11">
        <f>IF(A77="","",IF(D77="Vacant","Vacant",IF(M77&gt;0,"Owes rent",IF(D77="Notice","Notice given",IF(P77="MTM","Month to month",IF(P77&lt;0,"Lease end passed",IF(P77&lt;3,"Ends within 3 mo",IF(K77&lt;I77,"Low deposit",""))))))))</f>
        <v/>
      </c>
    </row>
    <row r="78">
      <c r="C78" s="7" t="n"/>
      <c r="F78" s="8" t="n"/>
      <c r="G78" s="8" t="n"/>
      <c r="H78" s="9" t="n"/>
      <c r="I78" s="9" t="n"/>
      <c r="J78" s="9" t="n"/>
      <c r="K78" s="9" t="n"/>
      <c r="L78" s="9" t="n"/>
      <c r="M78" s="9" t="n"/>
      <c r="N78" s="10">
        <f>IF(A78="","",IF(D78="Vacant",0,H78-I78))</f>
        <v/>
      </c>
      <c r="O78" s="10">
        <f>IF(A78="","",IF(D78="Vacant",H78,0))</f>
        <v/>
      </c>
      <c r="P78" s="11">
        <f>IF(OR(A78="",D78="Vacant"),"",IF(G78="","MTM",(YEAR(G78)-YEAR($B$2))*12+MONTH(G78)-MONTH($B$2)))</f>
        <v/>
      </c>
      <c r="Q78" s="11">
        <f>IF(A78="","",IF(D78="Vacant","Vacant",IF(M78&gt;0,"Owes rent",IF(D78="Notice","Notice given",IF(P78="MTM","Month to month",IF(P78&lt;0,"Lease end passed",IF(P78&lt;3,"Ends within 3 mo",IF(K78&lt;I78,"Low deposit",""))))))))</f>
        <v/>
      </c>
    </row>
    <row r="79">
      <c r="C79" s="7" t="n"/>
      <c r="F79" s="8" t="n"/>
      <c r="G79" s="8" t="n"/>
      <c r="H79" s="9" t="n"/>
      <c r="I79" s="9" t="n"/>
      <c r="J79" s="9" t="n"/>
      <c r="K79" s="9" t="n"/>
      <c r="L79" s="9" t="n"/>
      <c r="M79" s="9" t="n"/>
      <c r="N79" s="10">
        <f>IF(A79="","",IF(D79="Vacant",0,H79-I79))</f>
        <v/>
      </c>
      <c r="O79" s="10">
        <f>IF(A79="","",IF(D79="Vacant",H79,0))</f>
        <v/>
      </c>
      <c r="P79" s="11">
        <f>IF(OR(A79="",D79="Vacant"),"",IF(G79="","MTM",(YEAR(G79)-YEAR($B$2))*12+MONTH(G79)-MONTH($B$2)))</f>
        <v/>
      </c>
      <c r="Q79" s="11">
        <f>IF(A79="","",IF(D79="Vacant","Vacant",IF(M79&gt;0,"Owes rent",IF(D79="Notice","Notice given",IF(P79="MTM","Month to month",IF(P79&lt;0,"Lease end passed",IF(P79&lt;3,"Ends within 3 mo",IF(K79&lt;I79,"Low deposit",""))))))))</f>
        <v/>
      </c>
    </row>
    <row r="80">
      <c r="C80" s="7" t="n"/>
      <c r="F80" s="8" t="n"/>
      <c r="G80" s="8" t="n"/>
      <c r="H80" s="9" t="n"/>
      <c r="I80" s="9" t="n"/>
      <c r="J80" s="9" t="n"/>
      <c r="K80" s="9" t="n"/>
      <c r="L80" s="9" t="n"/>
      <c r="M80" s="9" t="n"/>
      <c r="N80" s="10">
        <f>IF(A80="","",IF(D80="Vacant",0,H80-I80))</f>
        <v/>
      </c>
      <c r="O80" s="10">
        <f>IF(A80="","",IF(D80="Vacant",H80,0))</f>
        <v/>
      </c>
      <c r="P80" s="11">
        <f>IF(OR(A80="",D80="Vacant"),"",IF(G80="","MTM",(YEAR(G80)-YEAR($B$2))*12+MONTH(G80)-MONTH($B$2)))</f>
        <v/>
      </c>
      <c r="Q80" s="11">
        <f>IF(A80="","",IF(D80="Vacant","Vacant",IF(M80&gt;0,"Owes rent",IF(D80="Notice","Notice given",IF(P80="MTM","Month to month",IF(P80&lt;0,"Lease end passed",IF(P80&lt;3,"Ends within 3 mo",IF(K80&lt;I80,"Low deposit",""))))))))</f>
        <v/>
      </c>
    </row>
    <row r="81">
      <c r="C81" s="7" t="n"/>
      <c r="F81" s="8" t="n"/>
      <c r="G81" s="8" t="n"/>
      <c r="H81" s="9" t="n"/>
      <c r="I81" s="9" t="n"/>
      <c r="J81" s="9" t="n"/>
      <c r="K81" s="9" t="n"/>
      <c r="L81" s="9" t="n"/>
      <c r="M81" s="9" t="n"/>
      <c r="N81" s="10">
        <f>IF(A81="","",IF(D81="Vacant",0,H81-I81))</f>
        <v/>
      </c>
      <c r="O81" s="10">
        <f>IF(A81="","",IF(D81="Vacant",H81,0))</f>
        <v/>
      </c>
      <c r="P81" s="11">
        <f>IF(OR(A81="",D81="Vacant"),"",IF(G81="","MTM",(YEAR(G81)-YEAR($B$2))*12+MONTH(G81)-MONTH($B$2)))</f>
        <v/>
      </c>
      <c r="Q81" s="11">
        <f>IF(A81="","",IF(D81="Vacant","Vacant",IF(M81&gt;0,"Owes rent",IF(D81="Notice","Notice given",IF(P81="MTM","Month to month",IF(P81&lt;0,"Lease end passed",IF(P81&lt;3,"Ends within 3 mo",IF(K81&lt;I81,"Low deposit",""))))))))</f>
        <v/>
      </c>
    </row>
    <row r="82">
      <c r="C82" s="7" t="n"/>
      <c r="F82" s="8" t="n"/>
      <c r="G82" s="8" t="n"/>
      <c r="H82" s="9" t="n"/>
      <c r="I82" s="9" t="n"/>
      <c r="J82" s="9" t="n"/>
      <c r="K82" s="9" t="n"/>
      <c r="L82" s="9" t="n"/>
      <c r="M82" s="9" t="n"/>
      <c r="N82" s="10">
        <f>IF(A82="","",IF(D82="Vacant",0,H82-I82))</f>
        <v/>
      </c>
      <c r="O82" s="10">
        <f>IF(A82="","",IF(D82="Vacant",H82,0))</f>
        <v/>
      </c>
      <c r="P82" s="11">
        <f>IF(OR(A82="",D82="Vacant"),"",IF(G82="","MTM",(YEAR(G82)-YEAR($B$2))*12+MONTH(G82)-MONTH($B$2)))</f>
        <v/>
      </c>
      <c r="Q82" s="11">
        <f>IF(A82="","",IF(D82="Vacant","Vacant",IF(M82&gt;0,"Owes rent",IF(D82="Notice","Notice given",IF(P82="MTM","Month to month",IF(P82&lt;0,"Lease end passed",IF(P82&lt;3,"Ends within 3 mo",IF(K82&lt;I82,"Low deposit",""))))))))</f>
        <v/>
      </c>
    </row>
    <row r="83">
      <c r="C83" s="7" t="n"/>
      <c r="F83" s="8" t="n"/>
      <c r="G83" s="8" t="n"/>
      <c r="H83" s="9" t="n"/>
      <c r="I83" s="9" t="n"/>
      <c r="J83" s="9" t="n"/>
      <c r="K83" s="9" t="n"/>
      <c r="L83" s="9" t="n"/>
      <c r="M83" s="9" t="n"/>
      <c r="N83" s="10">
        <f>IF(A83="","",IF(D83="Vacant",0,H83-I83))</f>
        <v/>
      </c>
      <c r="O83" s="10">
        <f>IF(A83="","",IF(D83="Vacant",H83,0))</f>
        <v/>
      </c>
      <c r="P83" s="11">
        <f>IF(OR(A83="",D83="Vacant"),"",IF(G83="","MTM",(YEAR(G83)-YEAR($B$2))*12+MONTH(G83)-MONTH($B$2)))</f>
        <v/>
      </c>
      <c r="Q83" s="11">
        <f>IF(A83="","",IF(D83="Vacant","Vacant",IF(M83&gt;0,"Owes rent",IF(D83="Notice","Notice given",IF(P83="MTM","Month to month",IF(P83&lt;0,"Lease end passed",IF(P83&lt;3,"Ends within 3 mo",IF(K83&lt;I83,"Low deposit",""))))))))</f>
        <v/>
      </c>
    </row>
    <row r="84">
      <c r="C84" s="7" t="n"/>
      <c r="F84" s="8" t="n"/>
      <c r="G84" s="8" t="n"/>
      <c r="H84" s="9" t="n"/>
      <c r="I84" s="9" t="n"/>
      <c r="J84" s="9" t="n"/>
      <c r="K84" s="9" t="n"/>
      <c r="L84" s="9" t="n"/>
      <c r="M84" s="9" t="n"/>
      <c r="N84" s="10">
        <f>IF(A84="","",IF(D84="Vacant",0,H84-I84))</f>
        <v/>
      </c>
      <c r="O84" s="10">
        <f>IF(A84="","",IF(D84="Vacant",H84,0))</f>
        <v/>
      </c>
      <c r="P84" s="11">
        <f>IF(OR(A84="",D84="Vacant"),"",IF(G84="","MTM",(YEAR(G84)-YEAR($B$2))*12+MONTH(G84)-MONTH($B$2)))</f>
        <v/>
      </c>
      <c r="Q84" s="11">
        <f>IF(A84="","",IF(D84="Vacant","Vacant",IF(M84&gt;0,"Owes rent",IF(D84="Notice","Notice given",IF(P84="MTM","Month to month",IF(P84&lt;0,"Lease end passed",IF(P84&lt;3,"Ends within 3 mo",IF(K84&lt;I84,"Low deposit",""))))))))</f>
        <v/>
      </c>
    </row>
    <row r="85">
      <c r="C85" s="7" t="n"/>
      <c r="F85" s="8" t="n"/>
      <c r="G85" s="8" t="n"/>
      <c r="H85" s="9" t="n"/>
      <c r="I85" s="9" t="n"/>
      <c r="J85" s="9" t="n"/>
      <c r="K85" s="9" t="n"/>
      <c r="L85" s="9" t="n"/>
      <c r="M85" s="9" t="n"/>
      <c r="N85" s="10">
        <f>IF(A85="","",IF(D85="Vacant",0,H85-I85))</f>
        <v/>
      </c>
      <c r="O85" s="10">
        <f>IF(A85="","",IF(D85="Vacant",H85,0))</f>
        <v/>
      </c>
      <c r="P85" s="11">
        <f>IF(OR(A85="",D85="Vacant"),"",IF(G85="","MTM",(YEAR(G85)-YEAR($B$2))*12+MONTH(G85)-MONTH($B$2)))</f>
        <v/>
      </c>
      <c r="Q85" s="11">
        <f>IF(A85="","",IF(D85="Vacant","Vacant",IF(M85&gt;0,"Owes rent",IF(D85="Notice","Notice given",IF(P85="MTM","Month to month",IF(P85&lt;0,"Lease end passed",IF(P85&lt;3,"Ends within 3 mo",IF(K85&lt;I85,"Low deposit",""))))))))</f>
        <v/>
      </c>
    </row>
    <row r="86">
      <c r="C86" s="7" t="n"/>
      <c r="F86" s="8" t="n"/>
      <c r="G86" s="8" t="n"/>
      <c r="H86" s="9" t="n"/>
      <c r="I86" s="9" t="n"/>
      <c r="J86" s="9" t="n"/>
      <c r="K86" s="9" t="n"/>
      <c r="L86" s="9" t="n"/>
      <c r="M86" s="9" t="n"/>
      <c r="N86" s="10">
        <f>IF(A86="","",IF(D86="Vacant",0,H86-I86))</f>
        <v/>
      </c>
      <c r="O86" s="10">
        <f>IF(A86="","",IF(D86="Vacant",H86,0))</f>
        <v/>
      </c>
      <c r="P86" s="11">
        <f>IF(OR(A86="",D86="Vacant"),"",IF(G86="","MTM",(YEAR(G86)-YEAR($B$2))*12+MONTH(G86)-MONTH($B$2)))</f>
        <v/>
      </c>
      <c r="Q86" s="11">
        <f>IF(A86="","",IF(D86="Vacant","Vacant",IF(M86&gt;0,"Owes rent",IF(D86="Notice","Notice given",IF(P86="MTM","Month to month",IF(P86&lt;0,"Lease end passed",IF(P86&lt;3,"Ends within 3 mo",IF(K86&lt;I86,"Low deposit",""))))))))</f>
        <v/>
      </c>
    </row>
    <row r="87">
      <c r="C87" s="7" t="n"/>
      <c r="F87" s="8" t="n"/>
      <c r="G87" s="8" t="n"/>
      <c r="H87" s="9" t="n"/>
      <c r="I87" s="9" t="n"/>
      <c r="J87" s="9" t="n"/>
      <c r="K87" s="9" t="n"/>
      <c r="L87" s="9" t="n"/>
      <c r="M87" s="9" t="n"/>
      <c r="N87" s="10">
        <f>IF(A87="","",IF(D87="Vacant",0,H87-I87))</f>
        <v/>
      </c>
      <c r="O87" s="10">
        <f>IF(A87="","",IF(D87="Vacant",H87,0))</f>
        <v/>
      </c>
      <c r="P87" s="11">
        <f>IF(OR(A87="",D87="Vacant"),"",IF(G87="","MTM",(YEAR(G87)-YEAR($B$2))*12+MONTH(G87)-MONTH($B$2)))</f>
        <v/>
      </c>
      <c r="Q87" s="11">
        <f>IF(A87="","",IF(D87="Vacant","Vacant",IF(M87&gt;0,"Owes rent",IF(D87="Notice","Notice given",IF(P87="MTM","Month to month",IF(P87&lt;0,"Lease end passed",IF(P87&lt;3,"Ends within 3 mo",IF(K87&lt;I87,"Low deposit",""))))))))</f>
        <v/>
      </c>
    </row>
    <row r="88">
      <c r="C88" s="7" t="n"/>
      <c r="F88" s="8" t="n"/>
      <c r="G88" s="8" t="n"/>
      <c r="H88" s="9" t="n"/>
      <c r="I88" s="9" t="n"/>
      <c r="J88" s="9" t="n"/>
      <c r="K88" s="9" t="n"/>
      <c r="L88" s="9" t="n"/>
      <c r="M88" s="9" t="n"/>
      <c r="N88" s="10">
        <f>IF(A88="","",IF(D88="Vacant",0,H88-I88))</f>
        <v/>
      </c>
      <c r="O88" s="10">
        <f>IF(A88="","",IF(D88="Vacant",H88,0))</f>
        <v/>
      </c>
      <c r="P88" s="11">
        <f>IF(OR(A88="",D88="Vacant"),"",IF(G88="","MTM",(YEAR(G88)-YEAR($B$2))*12+MONTH(G88)-MONTH($B$2)))</f>
        <v/>
      </c>
      <c r="Q88" s="11">
        <f>IF(A88="","",IF(D88="Vacant","Vacant",IF(M88&gt;0,"Owes rent",IF(D88="Notice","Notice given",IF(P88="MTM","Month to month",IF(P88&lt;0,"Lease end passed",IF(P88&lt;3,"Ends within 3 mo",IF(K88&lt;I88,"Low deposit",""))))))))</f>
        <v/>
      </c>
    </row>
    <row r="89">
      <c r="C89" s="7" t="n"/>
      <c r="F89" s="8" t="n"/>
      <c r="G89" s="8" t="n"/>
      <c r="H89" s="9" t="n"/>
      <c r="I89" s="9" t="n"/>
      <c r="J89" s="9" t="n"/>
      <c r="K89" s="9" t="n"/>
      <c r="L89" s="9" t="n"/>
      <c r="M89" s="9" t="n"/>
      <c r="N89" s="10">
        <f>IF(A89="","",IF(D89="Vacant",0,H89-I89))</f>
        <v/>
      </c>
      <c r="O89" s="10">
        <f>IF(A89="","",IF(D89="Vacant",H89,0))</f>
        <v/>
      </c>
      <c r="P89" s="11">
        <f>IF(OR(A89="",D89="Vacant"),"",IF(G89="","MTM",(YEAR(G89)-YEAR($B$2))*12+MONTH(G89)-MONTH($B$2)))</f>
        <v/>
      </c>
      <c r="Q89" s="11">
        <f>IF(A89="","",IF(D89="Vacant","Vacant",IF(M89&gt;0,"Owes rent",IF(D89="Notice","Notice given",IF(P89="MTM","Month to month",IF(P89&lt;0,"Lease end passed",IF(P89&lt;3,"Ends within 3 mo",IF(K89&lt;I89,"Low deposit",""))))))))</f>
        <v/>
      </c>
    </row>
    <row r="90">
      <c r="C90" s="7" t="n"/>
      <c r="F90" s="8" t="n"/>
      <c r="G90" s="8" t="n"/>
      <c r="H90" s="9" t="n"/>
      <c r="I90" s="9" t="n"/>
      <c r="J90" s="9" t="n"/>
      <c r="K90" s="9" t="n"/>
      <c r="L90" s="9" t="n"/>
      <c r="M90" s="9" t="n"/>
      <c r="N90" s="10">
        <f>IF(A90="","",IF(D90="Vacant",0,H90-I90))</f>
        <v/>
      </c>
      <c r="O90" s="10">
        <f>IF(A90="","",IF(D90="Vacant",H90,0))</f>
        <v/>
      </c>
      <c r="P90" s="11">
        <f>IF(OR(A90="",D90="Vacant"),"",IF(G90="","MTM",(YEAR(G90)-YEAR($B$2))*12+MONTH(G90)-MONTH($B$2)))</f>
        <v/>
      </c>
      <c r="Q90" s="11">
        <f>IF(A90="","",IF(D90="Vacant","Vacant",IF(M90&gt;0,"Owes rent",IF(D90="Notice","Notice given",IF(P90="MTM","Month to month",IF(P90&lt;0,"Lease end passed",IF(P90&lt;3,"Ends within 3 mo",IF(K90&lt;I90,"Low deposit",""))))))))</f>
        <v/>
      </c>
    </row>
    <row r="91">
      <c r="C91" s="7" t="n"/>
      <c r="F91" s="8" t="n"/>
      <c r="G91" s="8" t="n"/>
      <c r="H91" s="9" t="n"/>
      <c r="I91" s="9" t="n"/>
      <c r="J91" s="9" t="n"/>
      <c r="K91" s="9" t="n"/>
      <c r="L91" s="9" t="n"/>
      <c r="M91" s="9" t="n"/>
      <c r="N91" s="10">
        <f>IF(A91="","",IF(D91="Vacant",0,H91-I91))</f>
        <v/>
      </c>
      <c r="O91" s="10">
        <f>IF(A91="","",IF(D91="Vacant",H91,0))</f>
        <v/>
      </c>
      <c r="P91" s="11">
        <f>IF(OR(A91="",D91="Vacant"),"",IF(G91="","MTM",(YEAR(G91)-YEAR($B$2))*12+MONTH(G91)-MONTH($B$2)))</f>
        <v/>
      </c>
      <c r="Q91" s="11">
        <f>IF(A91="","",IF(D91="Vacant","Vacant",IF(M91&gt;0,"Owes rent",IF(D91="Notice","Notice given",IF(P91="MTM","Month to month",IF(P91&lt;0,"Lease end passed",IF(P91&lt;3,"Ends within 3 mo",IF(K91&lt;I91,"Low deposit",""))))))))</f>
        <v/>
      </c>
    </row>
    <row r="92">
      <c r="C92" s="7" t="n"/>
      <c r="F92" s="8" t="n"/>
      <c r="G92" s="8" t="n"/>
      <c r="H92" s="9" t="n"/>
      <c r="I92" s="9" t="n"/>
      <c r="J92" s="9" t="n"/>
      <c r="K92" s="9" t="n"/>
      <c r="L92" s="9" t="n"/>
      <c r="M92" s="9" t="n"/>
      <c r="N92" s="10">
        <f>IF(A92="","",IF(D92="Vacant",0,H92-I92))</f>
        <v/>
      </c>
      <c r="O92" s="10">
        <f>IF(A92="","",IF(D92="Vacant",H92,0))</f>
        <v/>
      </c>
      <c r="P92" s="11">
        <f>IF(OR(A92="",D92="Vacant"),"",IF(G92="","MTM",(YEAR(G92)-YEAR($B$2))*12+MONTH(G92)-MONTH($B$2)))</f>
        <v/>
      </c>
      <c r="Q92" s="11">
        <f>IF(A92="","",IF(D92="Vacant","Vacant",IF(M92&gt;0,"Owes rent",IF(D92="Notice","Notice given",IF(P92="MTM","Month to month",IF(P92&lt;0,"Lease end passed",IF(P92&lt;3,"Ends within 3 mo",IF(K92&lt;I92,"Low deposit",""))))))))</f>
        <v/>
      </c>
    </row>
    <row r="93">
      <c r="C93" s="7" t="n"/>
      <c r="F93" s="8" t="n"/>
      <c r="G93" s="8" t="n"/>
      <c r="H93" s="9" t="n"/>
      <c r="I93" s="9" t="n"/>
      <c r="J93" s="9" t="n"/>
      <c r="K93" s="9" t="n"/>
      <c r="L93" s="9" t="n"/>
      <c r="M93" s="9" t="n"/>
      <c r="N93" s="10">
        <f>IF(A93="","",IF(D93="Vacant",0,H93-I93))</f>
        <v/>
      </c>
      <c r="O93" s="10">
        <f>IF(A93="","",IF(D93="Vacant",H93,0))</f>
        <v/>
      </c>
      <c r="P93" s="11">
        <f>IF(OR(A93="",D93="Vacant"),"",IF(G93="","MTM",(YEAR(G93)-YEAR($B$2))*12+MONTH(G93)-MONTH($B$2)))</f>
        <v/>
      </c>
      <c r="Q93" s="11">
        <f>IF(A93="","",IF(D93="Vacant","Vacant",IF(M93&gt;0,"Owes rent",IF(D93="Notice","Notice given",IF(P93="MTM","Month to month",IF(P93&lt;0,"Lease end passed",IF(P93&lt;3,"Ends within 3 mo",IF(K93&lt;I93,"Low deposit",""))))))))</f>
        <v/>
      </c>
    </row>
    <row r="94">
      <c r="C94" s="7" t="n"/>
      <c r="F94" s="8" t="n"/>
      <c r="G94" s="8" t="n"/>
      <c r="H94" s="9" t="n"/>
      <c r="I94" s="9" t="n"/>
      <c r="J94" s="9" t="n"/>
      <c r="K94" s="9" t="n"/>
      <c r="L94" s="9" t="n"/>
      <c r="M94" s="9" t="n"/>
      <c r="N94" s="10">
        <f>IF(A94="","",IF(D94="Vacant",0,H94-I94))</f>
        <v/>
      </c>
      <c r="O94" s="10">
        <f>IF(A94="","",IF(D94="Vacant",H94,0))</f>
        <v/>
      </c>
      <c r="P94" s="11">
        <f>IF(OR(A94="",D94="Vacant"),"",IF(G94="","MTM",(YEAR(G94)-YEAR($B$2))*12+MONTH(G94)-MONTH($B$2)))</f>
        <v/>
      </c>
      <c r="Q94" s="11">
        <f>IF(A94="","",IF(D94="Vacant","Vacant",IF(M94&gt;0,"Owes rent",IF(D94="Notice","Notice given",IF(P94="MTM","Month to month",IF(P94&lt;0,"Lease end passed",IF(P94&lt;3,"Ends within 3 mo",IF(K94&lt;I94,"Low deposit",""))))))))</f>
        <v/>
      </c>
    </row>
    <row r="95">
      <c r="C95" s="7" t="n"/>
      <c r="F95" s="8" t="n"/>
      <c r="G95" s="8" t="n"/>
      <c r="H95" s="9" t="n"/>
      <c r="I95" s="9" t="n"/>
      <c r="J95" s="9" t="n"/>
      <c r="K95" s="9" t="n"/>
      <c r="L95" s="9" t="n"/>
      <c r="M95" s="9" t="n"/>
      <c r="N95" s="10">
        <f>IF(A95="","",IF(D95="Vacant",0,H95-I95))</f>
        <v/>
      </c>
      <c r="O95" s="10">
        <f>IF(A95="","",IF(D95="Vacant",H95,0))</f>
        <v/>
      </c>
      <c r="P95" s="11">
        <f>IF(OR(A95="",D95="Vacant"),"",IF(G95="","MTM",(YEAR(G95)-YEAR($B$2))*12+MONTH(G95)-MONTH($B$2)))</f>
        <v/>
      </c>
      <c r="Q95" s="11">
        <f>IF(A95="","",IF(D95="Vacant","Vacant",IF(M95&gt;0,"Owes rent",IF(D95="Notice","Notice given",IF(P95="MTM","Month to month",IF(P95&lt;0,"Lease end passed",IF(P95&lt;3,"Ends within 3 mo",IF(K95&lt;I95,"Low deposit",""))))))))</f>
        <v/>
      </c>
    </row>
    <row r="96">
      <c r="C96" s="7" t="n"/>
      <c r="F96" s="8" t="n"/>
      <c r="G96" s="8" t="n"/>
      <c r="H96" s="9" t="n"/>
      <c r="I96" s="9" t="n"/>
      <c r="J96" s="9" t="n"/>
      <c r="K96" s="9" t="n"/>
      <c r="L96" s="9" t="n"/>
      <c r="M96" s="9" t="n"/>
      <c r="N96" s="10">
        <f>IF(A96="","",IF(D96="Vacant",0,H96-I96))</f>
        <v/>
      </c>
      <c r="O96" s="10">
        <f>IF(A96="","",IF(D96="Vacant",H96,0))</f>
        <v/>
      </c>
      <c r="P96" s="11">
        <f>IF(OR(A96="",D96="Vacant"),"",IF(G96="","MTM",(YEAR(G96)-YEAR($B$2))*12+MONTH(G96)-MONTH($B$2)))</f>
        <v/>
      </c>
      <c r="Q96" s="11">
        <f>IF(A96="","",IF(D96="Vacant","Vacant",IF(M96&gt;0,"Owes rent",IF(D96="Notice","Notice given",IF(P96="MTM","Month to month",IF(P96&lt;0,"Lease end passed",IF(P96&lt;3,"Ends within 3 mo",IF(K96&lt;I96,"Low deposit",""))))))))</f>
        <v/>
      </c>
    </row>
    <row r="97">
      <c r="C97" s="7" t="n"/>
      <c r="F97" s="8" t="n"/>
      <c r="G97" s="8" t="n"/>
      <c r="H97" s="9" t="n"/>
      <c r="I97" s="9" t="n"/>
      <c r="J97" s="9" t="n"/>
      <c r="K97" s="9" t="n"/>
      <c r="L97" s="9" t="n"/>
      <c r="M97" s="9" t="n"/>
      <c r="N97" s="10">
        <f>IF(A97="","",IF(D97="Vacant",0,H97-I97))</f>
        <v/>
      </c>
      <c r="O97" s="10">
        <f>IF(A97="","",IF(D97="Vacant",H97,0))</f>
        <v/>
      </c>
      <c r="P97" s="11">
        <f>IF(OR(A97="",D97="Vacant"),"",IF(G97="","MTM",(YEAR(G97)-YEAR($B$2))*12+MONTH(G97)-MONTH($B$2)))</f>
        <v/>
      </c>
      <c r="Q97" s="11">
        <f>IF(A97="","",IF(D97="Vacant","Vacant",IF(M97&gt;0,"Owes rent",IF(D97="Notice","Notice given",IF(P97="MTM","Month to month",IF(P97&lt;0,"Lease end passed",IF(P97&lt;3,"Ends within 3 mo",IF(K97&lt;I97,"Low deposit",""))))))))</f>
        <v/>
      </c>
    </row>
    <row r="98">
      <c r="C98" s="7" t="n"/>
      <c r="F98" s="8" t="n"/>
      <c r="G98" s="8" t="n"/>
      <c r="H98" s="9" t="n"/>
      <c r="I98" s="9" t="n"/>
      <c r="J98" s="9" t="n"/>
      <c r="K98" s="9" t="n"/>
      <c r="L98" s="9" t="n"/>
      <c r="M98" s="9" t="n"/>
      <c r="N98" s="10">
        <f>IF(A98="","",IF(D98="Vacant",0,H98-I98))</f>
        <v/>
      </c>
      <c r="O98" s="10">
        <f>IF(A98="","",IF(D98="Vacant",H98,0))</f>
        <v/>
      </c>
      <c r="P98" s="11">
        <f>IF(OR(A98="",D98="Vacant"),"",IF(G98="","MTM",(YEAR(G98)-YEAR($B$2))*12+MONTH(G98)-MONTH($B$2)))</f>
        <v/>
      </c>
      <c r="Q98" s="11">
        <f>IF(A98="","",IF(D98="Vacant","Vacant",IF(M98&gt;0,"Owes rent",IF(D98="Notice","Notice given",IF(P98="MTM","Month to month",IF(P98&lt;0,"Lease end passed",IF(P98&lt;3,"Ends within 3 mo",IF(K98&lt;I98,"Low deposit",""))))))))</f>
        <v/>
      </c>
    </row>
    <row r="99">
      <c r="C99" s="7" t="n"/>
      <c r="F99" s="8" t="n"/>
      <c r="G99" s="8" t="n"/>
      <c r="H99" s="9" t="n"/>
      <c r="I99" s="9" t="n"/>
      <c r="J99" s="9" t="n"/>
      <c r="K99" s="9" t="n"/>
      <c r="L99" s="9" t="n"/>
      <c r="M99" s="9" t="n"/>
      <c r="N99" s="10">
        <f>IF(A99="","",IF(D99="Vacant",0,H99-I99))</f>
        <v/>
      </c>
      <c r="O99" s="10">
        <f>IF(A99="","",IF(D99="Vacant",H99,0))</f>
        <v/>
      </c>
      <c r="P99" s="11">
        <f>IF(OR(A99="",D99="Vacant"),"",IF(G99="","MTM",(YEAR(G99)-YEAR($B$2))*12+MONTH(G99)-MONTH($B$2)))</f>
        <v/>
      </c>
      <c r="Q99" s="11">
        <f>IF(A99="","",IF(D99="Vacant","Vacant",IF(M99&gt;0,"Owes rent",IF(D99="Notice","Notice given",IF(P99="MTM","Month to month",IF(P99&lt;0,"Lease end passed",IF(P99&lt;3,"Ends within 3 mo",IF(K99&lt;I99,"Low deposit",""))))))))</f>
        <v/>
      </c>
    </row>
    <row r="100">
      <c r="C100" s="7" t="n"/>
      <c r="F100" s="8" t="n"/>
      <c r="G100" s="8" t="n"/>
      <c r="H100" s="9" t="n"/>
      <c r="I100" s="9" t="n"/>
      <c r="J100" s="9" t="n"/>
      <c r="K100" s="9" t="n"/>
      <c r="L100" s="9" t="n"/>
      <c r="M100" s="9" t="n"/>
      <c r="N100" s="10">
        <f>IF(A100="","",IF(D100="Vacant",0,H100-I100))</f>
        <v/>
      </c>
      <c r="O100" s="10">
        <f>IF(A100="","",IF(D100="Vacant",H100,0))</f>
        <v/>
      </c>
      <c r="P100" s="11">
        <f>IF(OR(A100="",D100="Vacant"),"",IF(G100="","MTM",(YEAR(G100)-YEAR($B$2))*12+MONTH(G100)-MONTH($B$2)))</f>
        <v/>
      </c>
      <c r="Q100" s="11">
        <f>IF(A100="","",IF(D100="Vacant","Vacant",IF(M100&gt;0,"Owes rent",IF(D100="Notice","Notice given",IF(P100="MTM","Month to month",IF(P100&lt;0,"Lease end passed",IF(P100&lt;3,"Ends within 3 mo",IF(K100&lt;I100,"Low deposit",""))))))))</f>
        <v/>
      </c>
    </row>
    <row r="101">
      <c r="C101" s="7" t="n"/>
      <c r="F101" s="8" t="n"/>
      <c r="G101" s="8" t="n"/>
      <c r="H101" s="9" t="n"/>
      <c r="I101" s="9" t="n"/>
      <c r="J101" s="9" t="n"/>
      <c r="K101" s="9" t="n"/>
      <c r="L101" s="9" t="n"/>
      <c r="M101" s="9" t="n"/>
      <c r="N101" s="10">
        <f>IF(A101="","",IF(D101="Vacant",0,H101-I101))</f>
        <v/>
      </c>
      <c r="O101" s="10">
        <f>IF(A101="","",IF(D101="Vacant",H101,0))</f>
        <v/>
      </c>
      <c r="P101" s="11">
        <f>IF(OR(A101="",D101="Vacant"),"",IF(G101="","MTM",(YEAR(G101)-YEAR($B$2))*12+MONTH(G101)-MONTH($B$2)))</f>
        <v/>
      </c>
      <c r="Q101" s="11">
        <f>IF(A101="","",IF(D101="Vacant","Vacant",IF(M101&gt;0,"Owes rent",IF(D101="Notice","Notice given",IF(P101="MTM","Month to month",IF(P101&lt;0,"Lease end passed",IF(P101&lt;3,"Ends within 3 mo",IF(K101&lt;I101,"Low deposit",""))))))))</f>
        <v/>
      </c>
    </row>
    <row r="102">
      <c r="C102" s="7" t="n"/>
      <c r="F102" s="8" t="n"/>
      <c r="G102" s="8" t="n"/>
      <c r="H102" s="9" t="n"/>
      <c r="I102" s="9" t="n"/>
      <c r="J102" s="9" t="n"/>
      <c r="K102" s="9" t="n"/>
      <c r="L102" s="9" t="n"/>
      <c r="M102" s="9" t="n"/>
      <c r="N102" s="10">
        <f>IF(A102="","",IF(D102="Vacant",0,H102-I102))</f>
        <v/>
      </c>
      <c r="O102" s="10">
        <f>IF(A102="","",IF(D102="Vacant",H102,0))</f>
        <v/>
      </c>
      <c r="P102" s="11">
        <f>IF(OR(A102="",D102="Vacant"),"",IF(G102="","MTM",(YEAR(G102)-YEAR($B$2))*12+MONTH(G102)-MONTH($B$2)))</f>
        <v/>
      </c>
      <c r="Q102" s="11">
        <f>IF(A102="","",IF(D102="Vacant","Vacant",IF(M102&gt;0,"Owes rent",IF(D102="Notice","Notice given",IF(P102="MTM","Month to month",IF(P102&lt;0,"Lease end passed",IF(P102&lt;3,"Ends within 3 mo",IF(K102&lt;I102,"Low deposit",""))))))))</f>
        <v/>
      </c>
    </row>
    <row r="103">
      <c r="C103" s="7" t="n"/>
      <c r="F103" s="8" t="n"/>
      <c r="G103" s="8" t="n"/>
      <c r="H103" s="9" t="n"/>
      <c r="I103" s="9" t="n"/>
      <c r="J103" s="9" t="n"/>
      <c r="K103" s="9" t="n"/>
      <c r="L103" s="9" t="n"/>
      <c r="M103" s="9" t="n"/>
      <c r="N103" s="10">
        <f>IF(A103="","",IF(D103="Vacant",0,H103-I103))</f>
        <v/>
      </c>
      <c r="O103" s="10">
        <f>IF(A103="","",IF(D103="Vacant",H103,0))</f>
        <v/>
      </c>
      <c r="P103" s="11">
        <f>IF(OR(A103="",D103="Vacant"),"",IF(G103="","MTM",(YEAR(G103)-YEAR($B$2))*12+MONTH(G103)-MONTH($B$2)))</f>
        <v/>
      </c>
      <c r="Q103" s="11">
        <f>IF(A103="","",IF(D103="Vacant","Vacant",IF(M103&gt;0,"Owes rent",IF(D103="Notice","Notice given",IF(P103="MTM","Month to month",IF(P103&lt;0,"Lease end passed",IF(P103&lt;3,"Ends within 3 mo",IF(K103&lt;I103,"Low deposit",""))))))))</f>
        <v/>
      </c>
    </row>
    <row r="104">
      <c r="C104" s="7" t="n"/>
      <c r="F104" s="8" t="n"/>
      <c r="G104" s="8" t="n"/>
      <c r="H104" s="9" t="n"/>
      <c r="I104" s="9" t="n"/>
      <c r="J104" s="9" t="n"/>
      <c r="K104" s="9" t="n"/>
      <c r="L104" s="9" t="n"/>
      <c r="M104" s="9" t="n"/>
      <c r="N104" s="10">
        <f>IF(A104="","",IF(D104="Vacant",0,H104-I104))</f>
        <v/>
      </c>
      <c r="O104" s="10">
        <f>IF(A104="","",IF(D104="Vacant",H104,0))</f>
        <v/>
      </c>
      <c r="P104" s="11">
        <f>IF(OR(A104="",D104="Vacant"),"",IF(G104="","MTM",(YEAR(G104)-YEAR($B$2))*12+MONTH(G104)-MONTH($B$2)))</f>
        <v/>
      </c>
      <c r="Q104" s="11">
        <f>IF(A104="","",IF(D104="Vacant","Vacant",IF(M104&gt;0,"Owes rent",IF(D104="Notice","Notice given",IF(P104="MTM","Month to month",IF(P104&lt;0,"Lease end passed",IF(P104&lt;3,"Ends within 3 mo",IF(K104&lt;I104,"Low deposit",""))))))))</f>
        <v/>
      </c>
    </row>
  </sheetData>
  <dataValidations count="1">
    <dataValidation sqref="D5:D104" showDropDown="0" showInputMessage="0" showErrorMessage="0" allowBlank="1" type="list">
      <formula1>"Occupied,Notice,Vacant"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7"/>
  <sheetViews>
    <sheetView zoomScale="10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  <col width="3" customWidth="1" min="3" max="3"/>
    <col width="26" customWidth="1" min="4" max="4"/>
    <col width="10" customWidth="1" min="5" max="5"/>
    <col width="14" customWidth="1" min="6" max="6"/>
    <col width="3" customWidth="1" min="7" max="7"/>
    <col width="12" customWidth="1" min="8" max="8"/>
    <col width="8" customWidth="1" min="9" max="9"/>
    <col width="10" customWidth="1" min="10" max="10"/>
    <col width="16" customWidth="1" min="11" max="11"/>
    <col width="24" customWidth="1" min="12" max="12"/>
  </cols>
  <sheetData>
    <row r="1">
      <c r="A1" s="1" t="inlineStr">
        <is>
          <t>Rent roll summary: [property name]</t>
        </is>
      </c>
    </row>
    <row r="2">
      <c r="A2" s="3" t="inlineStr">
        <is>
          <t>As of</t>
        </is>
      </c>
      <c r="B2" s="8">
        <f>IF('Your rent roll'!B2="","",'Your rent roll'!B2)</f>
        <v/>
      </c>
      <c r="C2" s="5" t="inlineStr">
        <is>
          <t>Everything on this sheet is a formula. Change the rent roll, not this sheet.</t>
        </is>
      </c>
    </row>
    <row r="4" ht="32" customHeight="1">
      <c r="A4" s="12" t="inlineStr">
        <is>
          <t>Occupancy</t>
        </is>
      </c>
      <c r="B4" s="13" t="n"/>
      <c r="D4" s="6" t="inlineStr">
        <is>
          <t>Lease ends in</t>
        </is>
      </c>
      <c r="E4" s="6" t="inlineStr">
        <is>
          <t>Leases</t>
        </is>
      </c>
      <c r="F4" s="6" t="inlineStr">
        <is>
          <t>Rent at stake</t>
        </is>
      </c>
      <c r="H4" s="6" t="inlineStr">
        <is>
          <t>Unit type</t>
        </is>
      </c>
      <c r="I4" s="6" t="inlineStr">
        <is>
          <t>Units</t>
        </is>
      </c>
      <c r="J4" s="6" t="inlineStr">
        <is>
          <t>Occupied</t>
        </is>
      </c>
      <c r="K4" s="6" t="inlineStr">
        <is>
          <t>Avg market rent</t>
        </is>
      </c>
      <c r="L4" s="6" t="inlineStr">
        <is>
          <t>Avg lease rent (occupied)</t>
        </is>
      </c>
    </row>
    <row r="5">
      <c r="A5" t="inlineStr">
        <is>
          <t>Units</t>
        </is>
      </c>
      <c r="B5" s="14">
        <f>COUNTA('Your rent roll'!$A$5:$A$104)</f>
        <v/>
      </c>
      <c r="D5" s="15">
        <f>IF($B$2="","",DATE(YEAR($B$2),MONTH($B$2)+0,1))</f>
        <v/>
      </c>
      <c r="E5">
        <f>IF(D5="","",COUNTIFS('Your rent roll'!$G$5:$G$104,"&gt;="&amp;D5,'Your rent roll'!$G$5:$G$104,"&lt;"&amp;DATE(YEAR(D5),MONTH(D5)+1,1),'Your rent roll'!$D$5:$D$104,"&lt;&gt;Vacant"))</f>
        <v/>
      </c>
      <c r="F5" s="9">
        <f>IF(D5="","",SUMIFS('Your rent roll'!$I$5:$I$104,'Your rent roll'!$G$5:$G$104,"&gt;="&amp;D5,'Your rent roll'!$G$5:$G$104,"&lt;"&amp;DATE(YEAR(D5),MONTH(D5)+1,1),'Your rent roll'!$D$5:$D$104,"&lt;&gt;Vacant"))</f>
        <v/>
      </c>
      <c r="H5" s="16" t="n"/>
      <c r="I5">
        <f>IF(H5="","",COUNTIF('Your rent roll'!$B$5:$B$104,H5))</f>
        <v/>
      </c>
      <c r="J5">
        <f>IF(H5="","",COUNTIFS('Your rent roll'!$B$5:$B$104,H5,'Your rent roll'!$D$5:$D$104,"&lt;&gt;Vacant"))</f>
        <v/>
      </c>
      <c r="K5" s="9">
        <f>IF(H5="","",IFERROR(AVERAGEIF('Your rent roll'!$B$5:$B$104,H5,'Your rent roll'!$H$5:$H$104),""))</f>
        <v/>
      </c>
      <c r="L5" s="9">
        <f>IF(H5="","",IFERROR(AVERAGEIFS('Your rent roll'!$I$5:$I$104,'Your rent roll'!$B$5:$B$104,H5,'Your rent roll'!$D$5:$D$104,"&lt;&gt;Vacant"),""))</f>
        <v/>
      </c>
    </row>
    <row r="6">
      <c r="A6" t="inlineStr">
        <is>
          <t>Occupied (including notice given)</t>
        </is>
      </c>
      <c r="B6" s="14">
        <f>B5-B7</f>
        <v/>
      </c>
      <c r="D6" s="15">
        <f>IF($B$2="","",DATE(YEAR($B$2),MONTH($B$2)+1,1))</f>
        <v/>
      </c>
      <c r="E6">
        <f>IF(D6="","",COUNTIFS('Your rent roll'!$G$5:$G$104,"&gt;="&amp;D6,'Your rent roll'!$G$5:$G$104,"&lt;"&amp;DATE(YEAR(D6),MONTH(D6)+1,1),'Your rent roll'!$D$5:$D$104,"&lt;&gt;Vacant"))</f>
        <v/>
      </c>
      <c r="F6" s="9">
        <f>IF(D6="","",SUMIFS('Your rent roll'!$I$5:$I$104,'Your rent roll'!$G$5:$G$104,"&gt;="&amp;D6,'Your rent roll'!$G$5:$G$104,"&lt;"&amp;DATE(YEAR(D6),MONTH(D6)+1,1),'Your rent roll'!$D$5:$D$104,"&lt;&gt;Vacant"))</f>
        <v/>
      </c>
      <c r="H6" s="16" t="n"/>
      <c r="I6">
        <f>IF(H6="","",COUNTIF('Your rent roll'!$B$5:$B$104,H6))</f>
        <v/>
      </c>
      <c r="J6">
        <f>IF(H6="","",COUNTIFS('Your rent roll'!$B$5:$B$104,H6,'Your rent roll'!$D$5:$D$104,"&lt;&gt;Vacant"))</f>
        <v/>
      </c>
      <c r="K6" s="9">
        <f>IF(H6="","",IFERROR(AVERAGEIF('Your rent roll'!$B$5:$B$104,H6,'Your rent roll'!$H$5:$H$104),""))</f>
        <v/>
      </c>
      <c r="L6" s="9">
        <f>IF(H6="","",IFERROR(AVERAGEIFS('Your rent roll'!$I$5:$I$104,'Your rent roll'!$B$5:$B$104,H6,'Your rent roll'!$D$5:$D$104,"&lt;&gt;Vacant"),""))</f>
        <v/>
      </c>
    </row>
    <row r="7">
      <c r="A7" t="inlineStr">
        <is>
          <t>Vacant</t>
        </is>
      </c>
      <c r="B7" s="14">
        <f>COUNTIF('Your rent roll'!$D$5:$D$104,"Vacant")</f>
        <v/>
      </c>
      <c r="D7" s="15">
        <f>IF($B$2="","",DATE(YEAR($B$2),MONTH($B$2)+2,1))</f>
        <v/>
      </c>
      <c r="E7">
        <f>IF(D7="","",COUNTIFS('Your rent roll'!$G$5:$G$104,"&gt;="&amp;D7,'Your rent roll'!$G$5:$G$104,"&lt;"&amp;DATE(YEAR(D7),MONTH(D7)+1,1),'Your rent roll'!$D$5:$D$104,"&lt;&gt;Vacant"))</f>
        <v/>
      </c>
      <c r="F7" s="9">
        <f>IF(D7="","",SUMIFS('Your rent roll'!$I$5:$I$104,'Your rent roll'!$G$5:$G$104,"&gt;="&amp;D7,'Your rent roll'!$G$5:$G$104,"&lt;"&amp;DATE(YEAR(D7),MONTH(D7)+1,1),'Your rent roll'!$D$5:$D$104,"&lt;&gt;Vacant"))</f>
        <v/>
      </c>
      <c r="H7" s="16" t="n"/>
      <c r="I7">
        <f>IF(H7="","",COUNTIF('Your rent roll'!$B$5:$B$104,H7))</f>
        <v/>
      </c>
      <c r="J7">
        <f>IF(H7="","",COUNTIFS('Your rent roll'!$B$5:$B$104,H7,'Your rent roll'!$D$5:$D$104,"&lt;&gt;Vacant"))</f>
        <v/>
      </c>
      <c r="K7" s="9">
        <f>IF(H7="","",IFERROR(AVERAGEIF('Your rent roll'!$B$5:$B$104,H7,'Your rent roll'!$H$5:$H$104),""))</f>
        <v/>
      </c>
      <c r="L7" s="9">
        <f>IF(H7="","",IFERROR(AVERAGEIFS('Your rent roll'!$I$5:$I$104,'Your rent roll'!$B$5:$B$104,H7,'Your rent roll'!$D$5:$D$104,"&lt;&gt;Vacant"),""))</f>
        <v/>
      </c>
    </row>
    <row r="8">
      <c r="A8" t="inlineStr">
        <is>
          <t>Notice given</t>
        </is>
      </c>
      <c r="B8" s="14">
        <f>COUNTIF('Your rent roll'!$D$5:$D$104,"Notice")</f>
        <v/>
      </c>
      <c r="D8" s="15">
        <f>IF($B$2="","",DATE(YEAR($B$2),MONTH($B$2)+3,1))</f>
        <v/>
      </c>
      <c r="E8">
        <f>IF(D8="","",COUNTIFS('Your rent roll'!$G$5:$G$104,"&gt;="&amp;D8,'Your rent roll'!$G$5:$G$104,"&lt;"&amp;DATE(YEAR(D8),MONTH(D8)+1,1),'Your rent roll'!$D$5:$D$104,"&lt;&gt;Vacant"))</f>
        <v/>
      </c>
      <c r="F8" s="9">
        <f>IF(D8="","",SUMIFS('Your rent roll'!$I$5:$I$104,'Your rent roll'!$G$5:$G$104,"&gt;="&amp;D8,'Your rent roll'!$G$5:$G$104,"&lt;"&amp;DATE(YEAR(D8),MONTH(D8)+1,1),'Your rent roll'!$D$5:$D$104,"&lt;&gt;Vacant"))</f>
        <v/>
      </c>
      <c r="H8" s="16" t="n"/>
      <c r="I8">
        <f>IF(H8="","",COUNTIF('Your rent roll'!$B$5:$B$104,H8))</f>
        <v/>
      </c>
      <c r="J8">
        <f>IF(H8="","",COUNTIFS('Your rent roll'!$B$5:$B$104,H8,'Your rent roll'!$D$5:$D$104,"&lt;&gt;Vacant"))</f>
        <v/>
      </c>
      <c r="K8" s="9">
        <f>IF(H8="","",IFERROR(AVERAGEIF('Your rent roll'!$B$5:$B$104,H8,'Your rent roll'!$H$5:$H$104),""))</f>
        <v/>
      </c>
      <c r="L8" s="9">
        <f>IF(H8="","",IFERROR(AVERAGEIFS('Your rent roll'!$I$5:$I$104,'Your rent roll'!$B$5:$B$104,H8,'Your rent roll'!$D$5:$D$104,"&lt;&gt;Vacant"),""))</f>
        <v/>
      </c>
    </row>
    <row r="9">
      <c r="A9" t="inlineStr">
        <is>
          <t>Physical occupancy</t>
        </is>
      </c>
      <c r="B9" s="17">
        <f>IF(B5=0,"",B6/B5)</f>
        <v/>
      </c>
      <c r="D9" s="15">
        <f>IF($B$2="","",DATE(YEAR($B$2),MONTH($B$2)+4,1))</f>
        <v/>
      </c>
      <c r="E9">
        <f>IF(D9="","",COUNTIFS('Your rent roll'!$G$5:$G$104,"&gt;="&amp;D9,'Your rent roll'!$G$5:$G$104,"&lt;"&amp;DATE(YEAR(D9),MONTH(D9)+1,1),'Your rent roll'!$D$5:$D$104,"&lt;&gt;Vacant"))</f>
        <v/>
      </c>
      <c r="F9" s="9">
        <f>IF(D9="","",SUMIFS('Your rent roll'!$I$5:$I$104,'Your rent roll'!$G$5:$G$104,"&gt;="&amp;D9,'Your rent roll'!$G$5:$G$104,"&lt;"&amp;DATE(YEAR(D9),MONTH(D9)+1,1),'Your rent roll'!$D$5:$D$104,"&lt;&gt;Vacant"))</f>
        <v/>
      </c>
      <c r="H9" s="16" t="n"/>
      <c r="I9">
        <f>IF(H9="","",COUNTIF('Your rent roll'!$B$5:$B$104,H9))</f>
        <v/>
      </c>
      <c r="J9">
        <f>IF(H9="","",COUNTIFS('Your rent roll'!$B$5:$B$104,H9,'Your rent roll'!$D$5:$D$104,"&lt;&gt;Vacant"))</f>
        <v/>
      </c>
      <c r="K9" s="9">
        <f>IF(H9="","",IFERROR(AVERAGEIF('Your rent roll'!$B$5:$B$104,H9,'Your rent roll'!$H$5:$H$104),""))</f>
        <v/>
      </c>
      <c r="L9" s="9">
        <f>IF(H9="","",IFERROR(AVERAGEIFS('Your rent roll'!$I$5:$I$104,'Your rent roll'!$B$5:$B$104,H9,'Your rent roll'!$D$5:$D$104,"&lt;&gt;Vacant"),""))</f>
        <v/>
      </c>
    </row>
    <row r="10">
      <c r="D10" s="15">
        <f>IF($B$2="","",DATE(YEAR($B$2),MONTH($B$2)+5,1))</f>
        <v/>
      </c>
      <c r="E10">
        <f>IF(D10="","",COUNTIFS('Your rent roll'!$G$5:$G$104,"&gt;="&amp;D10,'Your rent roll'!$G$5:$G$104,"&lt;"&amp;DATE(YEAR(D10),MONTH(D10)+1,1),'Your rent roll'!$D$5:$D$104,"&lt;&gt;Vacant"))</f>
        <v/>
      </c>
      <c r="F10" s="9">
        <f>IF(D10="","",SUMIFS('Your rent roll'!$I$5:$I$104,'Your rent roll'!$G$5:$G$104,"&gt;="&amp;D10,'Your rent roll'!$G$5:$G$104,"&lt;"&amp;DATE(YEAR(D10),MONTH(D10)+1,1),'Your rent roll'!$D$5:$D$104,"&lt;&gt;Vacant"))</f>
        <v/>
      </c>
      <c r="H10" s="16" t="n"/>
      <c r="I10">
        <f>IF(H10="","",COUNTIF('Your rent roll'!$B$5:$B$104,H10))</f>
        <v/>
      </c>
      <c r="J10">
        <f>IF(H10="","",COUNTIFS('Your rent roll'!$B$5:$B$104,H10,'Your rent roll'!$D$5:$D$104,"&lt;&gt;Vacant"))</f>
        <v/>
      </c>
      <c r="K10" s="9">
        <f>IF(H10="","",IFERROR(AVERAGEIF('Your rent roll'!$B$5:$B$104,H10,'Your rent roll'!$H$5:$H$104),""))</f>
        <v/>
      </c>
      <c r="L10" s="9">
        <f>IF(H10="","",IFERROR(AVERAGEIFS('Your rent roll'!$I$5:$I$104,'Your rent roll'!$B$5:$B$104,H10,'Your rent roll'!$D$5:$D$104,"&lt;&gt;Vacant"),""))</f>
        <v/>
      </c>
    </row>
    <row r="11">
      <c r="A11" s="12" t="inlineStr">
        <is>
          <t>Rent this month</t>
        </is>
      </c>
      <c r="B11" s="13" t="n"/>
      <c r="D11" s="15">
        <f>IF($B$2="","",DATE(YEAR($B$2),MONTH($B$2)+6,1))</f>
        <v/>
      </c>
      <c r="E11">
        <f>IF(D11="","",COUNTIFS('Your rent roll'!$G$5:$G$104,"&gt;="&amp;D11,'Your rent roll'!$G$5:$G$104,"&lt;"&amp;DATE(YEAR(D11),MONTH(D11)+1,1),'Your rent roll'!$D$5:$D$104,"&lt;&gt;Vacant"))</f>
        <v/>
      </c>
      <c r="F11" s="9">
        <f>IF(D11="","",SUMIFS('Your rent roll'!$I$5:$I$104,'Your rent roll'!$G$5:$G$104,"&gt;="&amp;D11,'Your rent roll'!$G$5:$G$104,"&lt;"&amp;DATE(YEAR(D11),MONTH(D11)+1,1),'Your rent roll'!$D$5:$D$104,"&lt;&gt;Vacant"))</f>
        <v/>
      </c>
    </row>
    <row r="12">
      <c r="A12" t="inlineStr">
        <is>
          <t>Gross potential rent (every unit at market)</t>
        </is>
      </c>
      <c r="B12" s="10">
        <f>SUM('Your rent roll'!$H$5:$H$104)</f>
        <v/>
      </c>
      <c r="D12" s="15">
        <f>IF($B$2="","",DATE(YEAR($B$2),MONTH($B$2)+7,1))</f>
        <v/>
      </c>
      <c r="E12">
        <f>IF(D12="","",COUNTIFS('Your rent roll'!$G$5:$G$104,"&gt;="&amp;D12,'Your rent roll'!$G$5:$G$104,"&lt;"&amp;DATE(YEAR(D12),MONTH(D12)+1,1),'Your rent roll'!$D$5:$D$104,"&lt;&gt;Vacant"))</f>
        <v/>
      </c>
      <c r="F12" s="9">
        <f>IF(D12="","",SUMIFS('Your rent roll'!$I$5:$I$104,'Your rent roll'!$G$5:$G$104,"&gt;="&amp;D12,'Your rent roll'!$G$5:$G$104,"&lt;"&amp;DATE(YEAR(D12),MONTH(D12)+1,1),'Your rent roll'!$D$5:$D$104,"&lt;&gt;Vacant"))</f>
        <v/>
      </c>
      <c r="H12" s="5" t="inlineStr">
        <is>
          <t>Type each unit type once in H5:H10, spelled exactly as in the Type column.</t>
        </is>
      </c>
    </row>
    <row r="13">
      <c r="A13" t="inlineStr">
        <is>
          <t>Less loss to lease</t>
        </is>
      </c>
      <c r="B13" s="10">
        <f>SUM('Your rent roll'!$N$5:$N$104)</f>
        <v/>
      </c>
      <c r="D13" s="15">
        <f>IF($B$2="","",DATE(YEAR($B$2),MONTH($B$2)+8,1))</f>
        <v/>
      </c>
      <c r="E13">
        <f>IF(D13="","",COUNTIFS('Your rent roll'!$G$5:$G$104,"&gt;="&amp;D13,'Your rent roll'!$G$5:$G$104,"&lt;"&amp;DATE(YEAR(D13),MONTH(D13)+1,1),'Your rent roll'!$D$5:$D$104,"&lt;&gt;Vacant"))</f>
        <v/>
      </c>
      <c r="F13" s="9">
        <f>IF(D13="","",SUMIFS('Your rent roll'!$I$5:$I$104,'Your rent roll'!$G$5:$G$104,"&gt;="&amp;D13,'Your rent roll'!$G$5:$G$104,"&lt;"&amp;DATE(YEAR(D13),MONTH(D13)+1,1),'Your rent roll'!$D$5:$D$104,"&lt;&gt;Vacant"))</f>
        <v/>
      </c>
    </row>
    <row r="14">
      <c r="A14" t="inlineStr">
        <is>
          <t>Less vacancy loss</t>
        </is>
      </c>
      <c r="B14" s="10">
        <f>SUM('Your rent roll'!$O$5:$O$104)</f>
        <v/>
      </c>
      <c r="D14" s="15">
        <f>IF($B$2="","",DATE(YEAR($B$2),MONTH($B$2)+9,1))</f>
        <v/>
      </c>
      <c r="E14">
        <f>IF(D14="","",COUNTIFS('Your rent roll'!$G$5:$G$104,"&gt;="&amp;D14,'Your rent roll'!$G$5:$G$104,"&lt;"&amp;DATE(YEAR(D14),MONTH(D14)+1,1),'Your rent roll'!$D$5:$D$104,"&lt;&gt;Vacant"))</f>
        <v/>
      </c>
      <c r="F14" s="9">
        <f>IF(D14="","",SUMIFS('Your rent roll'!$I$5:$I$104,'Your rent roll'!$G$5:$G$104,"&gt;="&amp;D14,'Your rent roll'!$G$5:$G$104,"&lt;"&amp;DATE(YEAR(D14),MONTH(D14)+1,1),'Your rent roll'!$D$5:$D$104,"&lt;&gt;Vacant"))</f>
        <v/>
      </c>
    </row>
    <row r="15">
      <c r="A15" t="inlineStr">
        <is>
          <t>Less concessions</t>
        </is>
      </c>
      <c r="B15" s="10">
        <f>SUM('Your rent roll'!$J$5:$J$104)</f>
        <v/>
      </c>
      <c r="D15" s="15">
        <f>IF($B$2="","",DATE(YEAR($B$2),MONTH($B$2)+10,1))</f>
        <v/>
      </c>
      <c r="E15">
        <f>IF(D15="","",COUNTIFS('Your rent roll'!$G$5:$G$104,"&gt;="&amp;D15,'Your rent roll'!$G$5:$G$104,"&lt;"&amp;DATE(YEAR(D15),MONTH(D15)+1,1),'Your rent roll'!$D$5:$D$104,"&lt;&gt;Vacant"))</f>
        <v/>
      </c>
      <c r="F15" s="9">
        <f>IF(D15="","",SUMIFS('Your rent roll'!$I$5:$I$104,'Your rent roll'!$G$5:$G$104,"&gt;="&amp;D15,'Your rent roll'!$G$5:$G$104,"&lt;"&amp;DATE(YEAR(D15),MONTH(D15)+1,1),'Your rent roll'!$D$5:$D$104,"&lt;&gt;Vacant"))</f>
        <v/>
      </c>
    </row>
    <row r="16">
      <c r="A16" s="3" t="inlineStr">
        <is>
          <t>Scheduled rent</t>
        </is>
      </c>
      <c r="B16" s="18">
        <f>B12-B13-B14-B15</f>
        <v/>
      </c>
      <c r="D16" s="15">
        <f>IF($B$2="","",DATE(YEAR($B$2),MONTH($B$2)+11,1))</f>
        <v/>
      </c>
      <c r="E16">
        <f>IF(D16="","",COUNTIFS('Your rent roll'!$G$5:$G$104,"&gt;="&amp;D16,'Your rent roll'!$G$5:$G$104,"&lt;"&amp;DATE(YEAR(D16),MONTH(D16)+1,1),'Your rent roll'!$D$5:$D$104,"&lt;&gt;Vacant"))</f>
        <v/>
      </c>
      <c r="F16" s="9">
        <f>IF(D16="","",SUMIFS('Your rent roll'!$I$5:$I$104,'Your rent roll'!$G$5:$G$104,"&gt;="&amp;D16,'Your rent roll'!$G$5:$G$104,"&lt;"&amp;DATE(YEAR(D16),MONTH(D16)+1,1),'Your rent roll'!$D$5:$D$104,"&lt;&gt;Vacant"))</f>
        <v/>
      </c>
    </row>
    <row r="17">
      <c r="A17" t="inlineStr">
        <is>
          <t>Collected this month</t>
        </is>
      </c>
      <c r="B17" s="10">
        <f>SUM('Your rent roll'!$L$5:$L$104)</f>
        <v/>
      </c>
      <c r="D17" t="inlineStr">
        <is>
          <t>Month to month</t>
        </is>
      </c>
      <c r="E17">
        <f>B25</f>
        <v/>
      </c>
      <c r="F17" s="9">
        <f>SUMIFS('Your rent roll'!$I$5:$I$104,'Your rent roll'!$P$5:$P$104,"MTM")</f>
        <v/>
      </c>
    </row>
    <row r="18">
      <c r="A18" t="inlineStr">
        <is>
          <t>Shortfall (scheduled less collected)</t>
        </is>
      </c>
      <c r="B18" s="10">
        <f>B16-B17</f>
        <v/>
      </c>
      <c r="D18" s="19" t="inlineStr">
        <is>
          <t>Total, next 12 months + MTM</t>
        </is>
      </c>
      <c r="E18" s="19">
        <f>SUM(E5:E17)</f>
        <v/>
      </c>
      <c r="F18" s="20">
        <f>SUM(F5:F17)</f>
        <v/>
      </c>
    </row>
    <row r="19">
      <c r="A19" s="3" t="inlineStr">
        <is>
          <t>Economic occupancy (collected / potential)</t>
        </is>
      </c>
      <c r="B19" s="21">
        <f>IF(B12=0,"",B17/B12)</f>
        <v/>
      </c>
    </row>
    <row r="21">
      <c r="A21" s="12" t="inlineStr">
        <is>
          <t>Risk</t>
        </is>
      </c>
      <c r="B21" s="13" t="n"/>
    </row>
    <row r="22">
      <c r="A22" t="inlineStr">
        <is>
          <t>Balances owed</t>
        </is>
      </c>
      <c r="B22" s="10">
        <f>SUM('Your rent roll'!$M$5:$M$104)</f>
        <v/>
      </c>
    </row>
    <row r="23">
      <c r="A23" t="inlineStr">
        <is>
          <t>Units owing</t>
        </is>
      </c>
      <c r="B23" s="14">
        <f>COUNTIF('Your rent roll'!$M$5:$M$104,"&gt;0")</f>
        <v/>
      </c>
    </row>
    <row r="24">
      <c r="A24" t="inlineStr">
        <is>
          <t>Deposits held (a liability, not income)</t>
        </is>
      </c>
      <c r="B24" s="10">
        <f>SUM('Your rent roll'!$K$5:$K$104)</f>
        <v/>
      </c>
    </row>
    <row r="25">
      <c r="A25" t="inlineStr">
        <is>
          <t>Month-to-month leases</t>
        </is>
      </c>
      <c r="B25" s="14">
        <f>COUNTIF('Your rent roll'!$P$5:$P$104,"MTM")</f>
        <v/>
      </c>
    </row>
    <row r="26">
      <c r="A26" t="inlineStr">
        <is>
          <t>Fixed leases ending in the next 6 months</t>
        </is>
      </c>
      <c r="B26" s="14">
        <f>COUNTIFS('Your rent roll'!$P$5:$P$104,"&gt;=0",'Your rent roll'!$P$5:$P$104,"&lt;6")</f>
        <v/>
      </c>
    </row>
    <row r="27">
      <c r="A27" t="inlineStr">
        <is>
          <t>Share of occupied units that could leave within 6 months</t>
        </is>
      </c>
      <c r="B27" s="17">
        <f>IF(B6=0,"",(B25+B26)/B6)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2026-10-07T04:06:24Z</dcterms:created>
  <dcterms:modified xsi:type="dcterms:W3CDTF">2026-10-07T04:06:24Z</dcterms:modified>
</cp:coreProperties>
</file>