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ROI" sheetId="2" state="visible" r:id="rId2"/>
    <sheet name="Your R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;&quot;$&quot;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b val="1"/>
      <color rgb="000C1222"/>
      <sz val="14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2" borderId="0" pivotButton="0" quotePrefix="0" xfId="0"/>
    <xf numFmtId="0" fontId="0" fillId="2" borderId="0" applyAlignment="1" pivotButton="0" quotePrefix="0" xfId="0">
      <alignment/>
    </xf>
    <xf numFmtId="3" fontId="0" fillId="2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/>
    </xf>
    <xf numFmtId="165" fontId="0" fillId="2" borderId="0" pivotButton="0" quotePrefix="0" xfId="0"/>
    <xf numFmtId="0" fontId="2" fillId="3" borderId="0" applyAlignment="1" pivotButton="0" quotePrefix="0" xfId="0">
      <alignment/>
    </xf>
    <xf numFmtId="0" fontId="4" fillId="0" borderId="0" applyAlignment="1" pivotButton="0" quotePrefix="0" xfId="0">
      <alignment/>
    </xf>
    <xf numFmtId="165" fontId="2" fillId="0" borderId="0" pivotButton="0" quotePrefix="0" xfId="0"/>
    <xf numFmtId="3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ROI report template (project, hire, tool or campaign)</t>
        </is>
      </c>
    </row>
    <row r="3">
      <c r="A3" s="2" t="inlineStr">
        <is>
          <t>From the Parity blog: parityai.pro/blog/roi-report-template. Opens in Excel, Google Sheets and Numbers. No macros.</t>
        </is>
      </c>
    </row>
    <row r="4">
      <c r="A4" s="2" t="inlineStr"/>
    </row>
    <row r="5">
      <c r="A5" s="3" t="inlineStr">
        <is>
          <t>The tabs</t>
        </is>
      </c>
    </row>
    <row r="6">
      <c r="A6" s="2" t="inlineStr">
        <is>
          <t>Example ROI: a fictional sign shop deciding whether to buy a printer, with six months of actual results entered for the review.</t>
        </is>
      </c>
    </row>
    <row r="7">
      <c r="A7" s="2" t="inlineStr">
        <is>
          <t>Your ROI: the same formulas, empty.</t>
        </is>
      </c>
    </row>
    <row r="8">
      <c r="A8" s="2" t="inlineStr"/>
    </row>
    <row r="9">
      <c r="A9" s="3" t="inlineStr">
        <is>
          <t>Fill it in</t>
        </is>
      </c>
    </row>
    <row r="10">
      <c r="A10" s="2" t="inlineStr">
        <is>
          <t>1. Write the decision in one sentence (B4).</t>
        </is>
      </c>
    </row>
    <row r="11">
      <c r="A11" s="2" t="inlineStr">
        <is>
          <t>2. Fill in every assumption for three cases: cautious, expected and optimistic. Write where each number comes from in column E. A number with no source is a guess; label it as one.</t>
        </is>
      </c>
    </row>
    <row r="12">
      <c r="A12" s="2" t="inlineStr">
        <is>
          <t>3. Count your own time as a cost (rows 11 and 12). Count running costs, not just the purchase price.</t>
        </is>
      </c>
    </row>
    <row r="13">
      <c r="A13" s="2" t="inlineStr">
        <is>
          <t>4. 'Months to reach full speed' spreads the benefit in gradually: with 3, month 1 gets a third of the full benefit, month 2 two thirds.</t>
        </is>
      </c>
    </row>
    <row r="14">
      <c r="A14" s="2" t="inlineStr">
        <is>
          <t>5. Read the results (rows 30 to 35): total cost, total benefit, net gain, ROI, payback month and net present value for each case.</t>
        </is>
      </c>
    </row>
    <row r="15">
      <c r="A15" s="2" t="inlineStr">
        <is>
          <t>6. Decide on the cautious case. If it is a disaster, find the one assumption that makes it so, and test that before you commit.</t>
        </is>
      </c>
    </row>
    <row r="16">
      <c r="A16" s="2" t="inlineStr"/>
    </row>
    <row r="17">
      <c r="A17" s="3" t="inlineStr">
        <is>
          <t>Afterwards</t>
        </is>
      </c>
    </row>
    <row r="18">
      <c r="A18" s="2" t="inlineStr">
        <is>
          <t>Enter the actual net cash each month in column Q (month 0 = what the upfront cost really was). Row 39 shows how far ahead or behind the expected case you are.</t>
        </is>
      </c>
    </row>
    <row r="19">
      <c r="A19" s="2" t="inlineStr"/>
    </row>
    <row r="20">
      <c r="A20" s="3" t="inlineStr">
        <is>
          <t>Adapting it</t>
        </is>
      </c>
    </row>
    <row r="21">
      <c r="A21" s="2" t="inlineStr">
        <is>
          <t>A hire: purchase price = recruiting cost; running cost = salary plus payroll costs; benefit = extra gross profit the person makes possible, or cost they replace.</t>
        </is>
      </c>
    </row>
    <row r="22">
      <c r="A22" s="2" t="inlineStr">
        <is>
          <t>A software tool: purchase = setup and migration; running = subscription; benefit = hours saved x the value of an hour, plus any costs it replaces.</t>
        </is>
      </c>
    </row>
    <row r="23">
      <c r="A23" s="2" t="inlineStr">
        <is>
          <t>A campaign: purchase = creative and setup; running = monthly spend; benefit = gross profit (not revenue) from customers it brought in.</t>
        </is>
      </c>
    </row>
    <row r="24">
      <c r="A24" s="2" t="inlineStr"/>
    </row>
    <row r="25">
      <c r="A25" s="3" t="inlineStr">
        <is>
          <t>What this template can't do</t>
        </is>
      </c>
    </row>
    <row r="26">
      <c r="A26" s="2" t="inlineStr">
        <is>
          <t>It doesn't do tax, depreciation or financing. Ask your accountant how the purchase is treated for tax. It can't make an assumption true: the result is only as good as column 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8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4" t="inlineStr">
        <is>
          <t>Brightline Signs: ROI of a flatbed UV printer (EXAMPLE, fictional business)</t>
        </is>
      </c>
    </row>
    <row r="2">
      <c r="A2" s="5" t="inlineStr">
        <is>
          <t>Amber cells are inputs. Fill in all three cases; the cautious case is the one to plan for.</t>
        </is>
      </c>
    </row>
    <row r="4">
      <c r="A4" t="inlineStr">
        <is>
          <t>Decision</t>
        </is>
      </c>
      <c r="B4" s="6" t="inlineStr">
        <is>
          <t>Buy a flatbed UV printer and stop outsourcing large-format printing</t>
        </is>
      </c>
    </row>
    <row r="5">
      <c r="A5" t="inlineStr">
        <is>
          <t>Prepared / review dates</t>
        </is>
      </c>
      <c r="B5" s="6" t="inlineStr">
        <is>
          <t>Prepared March 2026; reviewed after 6 months (September 2026)</t>
        </is>
      </c>
    </row>
    <row r="8">
      <c r="A8" s="7" t="inlineStr">
        <is>
          <t>Assumption</t>
        </is>
      </c>
      <c r="B8" s="8" t="inlineStr">
        <is>
          <t>Cautious</t>
        </is>
      </c>
      <c r="C8" s="8" t="inlineStr">
        <is>
          <t>Expected</t>
        </is>
      </c>
      <c r="D8" s="8" t="inlineStr">
        <is>
          <t>Optimistic</t>
        </is>
      </c>
      <c r="E8" s="8" t="inlineStr">
        <is>
          <t>Where the number comes from</t>
        </is>
      </c>
    </row>
    <row r="9">
      <c r="A9" t="inlineStr">
        <is>
          <t>Equipment / purchase price</t>
        </is>
      </c>
      <c r="B9" s="9" t="n">
        <v>36000</v>
      </c>
      <c r="C9" s="9" t="n">
        <v>36000</v>
      </c>
      <c r="D9" s="9" t="n">
        <v>36000</v>
      </c>
      <c r="E9" s="10" t="inlineStr">
        <is>
          <t>Supplier quote, including delivery</t>
        </is>
      </c>
    </row>
    <row r="10">
      <c r="A10" t="inlineStr">
        <is>
          <t>Installation, setup and training</t>
        </is>
      </c>
      <c r="B10" s="9" t="n">
        <v>10000</v>
      </c>
      <c r="C10" s="9" t="n">
        <v>6000</v>
      </c>
      <c r="D10" s="9" t="n">
        <v>4000</v>
      </c>
      <c r="E10" s="10" t="inlineStr">
        <is>
          <t>Electrician and ventilation quotes; cautious adds a 65% overrun</t>
        </is>
      </c>
    </row>
    <row r="11">
      <c r="A11" t="inlineStr">
        <is>
          <t>Your own hours to set it up</t>
        </is>
      </c>
      <c r="B11" s="11" t="n">
        <v>60</v>
      </c>
      <c r="C11" s="11" t="n">
        <v>60</v>
      </c>
      <c r="D11" s="11" t="n">
        <v>60</v>
      </c>
      <c r="E11" s="10" t="inlineStr">
        <is>
          <t>Owner's estimate</t>
        </is>
      </c>
    </row>
    <row r="12">
      <c r="A12" t="inlineStr">
        <is>
          <t>Value of one hour of your time</t>
        </is>
      </c>
      <c r="B12" s="9" t="n">
        <v>50</v>
      </c>
      <c r="C12" s="9" t="n">
        <v>50</v>
      </c>
      <c r="D12" s="9" t="n">
        <v>50</v>
      </c>
      <c r="E12" s="10" t="inlineStr">
        <is>
          <t>What you'd pay someone else to do it</t>
        </is>
      </c>
    </row>
    <row r="13">
      <c r="A13" s="3" t="inlineStr">
        <is>
          <t>Upfront cost</t>
        </is>
      </c>
      <c r="B13" s="12">
        <f>B9+B10+B11*B12</f>
        <v/>
      </c>
      <c r="C13" s="12">
        <f>C9+C10+C11*C12</f>
        <v/>
      </c>
      <c r="D13" s="12">
        <f>D9+D10+D11*D12</f>
        <v/>
      </c>
      <c r="E13" s="13" t="n"/>
    </row>
    <row r="14">
      <c r="A14" t="inlineStr">
        <is>
          <t>Jobs moved in-house per month</t>
        </is>
      </c>
      <c r="B14" s="11" t="n">
        <v>30</v>
      </c>
      <c r="C14" s="11" t="n">
        <v>40</v>
      </c>
      <c r="D14" s="11" t="n">
        <v>44</v>
      </c>
      <c r="E14" s="10" t="inlineStr">
        <is>
          <t>Last 12 months of outsourcing invoices: 44 jobs a month</t>
        </is>
      </c>
    </row>
    <row r="15">
      <c r="A15" t="inlineStr">
        <is>
          <t>Outsourcing cost per job (saved)</t>
        </is>
      </c>
      <c r="B15" s="9" t="n">
        <v>95</v>
      </c>
      <c r="C15" s="9" t="n">
        <v>95</v>
      </c>
      <c r="D15" s="9" t="n">
        <v>95</v>
      </c>
      <c r="E15" s="10" t="inlineStr">
        <is>
          <t>Average supplier invoice per job</t>
        </is>
      </c>
    </row>
    <row r="16">
      <c r="A16" t="inlineStr">
        <is>
          <t>In-house cost per job (ink, media, power)</t>
        </is>
      </c>
      <c r="B16" s="9" t="n">
        <v>35</v>
      </c>
      <c r="C16" s="9" t="n">
        <v>35</v>
      </c>
      <c r="D16" s="9" t="n">
        <v>35</v>
      </c>
      <c r="E16" s="10" t="inlineStr">
        <is>
          <t>Manufacturer's ink cost estimate plus media</t>
        </is>
      </c>
    </row>
    <row r="17">
      <c r="A17" t="inlineStr">
        <is>
          <t>New jobs per month</t>
        </is>
      </c>
      <c r="B17" s="11" t="n">
        <v>0</v>
      </c>
      <c r="C17" s="11" t="n">
        <v>6</v>
      </c>
      <c r="D17" s="11" t="n">
        <v>12</v>
      </c>
      <c r="E17" s="10" t="inlineStr">
        <is>
          <t>Quotes lost on turnaround last year: about 8 a month</t>
        </is>
      </c>
    </row>
    <row r="18">
      <c r="A18" t="inlineStr">
        <is>
          <t>Gross profit per new job</t>
        </is>
      </c>
      <c r="B18" s="9" t="n">
        <v>180</v>
      </c>
      <c r="C18" s="9" t="n">
        <v>180</v>
      </c>
      <c r="D18" s="9" t="n">
        <v>180</v>
      </c>
      <c r="E18" s="10" t="inlineStr">
        <is>
          <t>Average margin on comparable jobs</t>
        </is>
      </c>
    </row>
    <row r="19">
      <c r="A19" t="inlineStr">
        <is>
          <t>Service contract per month</t>
        </is>
      </c>
      <c r="B19" s="9" t="n">
        <v>350</v>
      </c>
      <c r="C19" s="9" t="n">
        <v>350</v>
      </c>
      <c r="D19" s="9" t="n">
        <v>350</v>
      </c>
      <c r="E19" s="10" t="inlineStr">
        <is>
          <t>Supplier quote</t>
        </is>
      </c>
    </row>
    <row r="20">
      <c r="A20" t="inlineStr">
        <is>
          <t>Operator hours per month</t>
        </is>
      </c>
      <c r="B20" s="11" t="n">
        <v>40</v>
      </c>
      <c r="C20" s="11" t="n">
        <v>30</v>
      </c>
      <c r="D20" s="11" t="n">
        <v>25</v>
      </c>
      <c r="E20" s="10" t="inlineStr">
        <is>
          <t>Staff time running and maintaining it</t>
        </is>
      </c>
    </row>
    <row r="21">
      <c r="A21" t="inlineStr">
        <is>
          <t>Operator cost per hour</t>
        </is>
      </c>
      <c r="B21" s="9" t="n">
        <v>28</v>
      </c>
      <c r="C21" s="9" t="n">
        <v>28</v>
      </c>
      <c r="D21" s="9" t="n">
        <v>28</v>
      </c>
      <c r="E21" s="10" t="inlineStr">
        <is>
          <t>Wage plus payroll costs</t>
        </is>
      </c>
    </row>
    <row r="22">
      <c r="A22" t="inlineStr">
        <is>
          <t>Months to reach full speed</t>
        </is>
      </c>
      <c r="B22" s="11" t="n">
        <v>6</v>
      </c>
      <c r="C22" s="11" t="n">
        <v>3</v>
      </c>
      <c r="D22" s="11" t="n">
        <v>2</v>
      </c>
      <c r="E22" s="10" t="inlineStr">
        <is>
          <t>Learning curve</t>
        </is>
      </c>
    </row>
    <row r="23">
      <c r="A23" t="inlineStr">
        <is>
          <t>Resale value after 3 years</t>
        </is>
      </c>
      <c r="B23" s="9" t="n">
        <v>6000</v>
      </c>
      <c r="C23" s="9" t="n">
        <v>9000</v>
      </c>
      <c r="D23" s="9" t="n">
        <v>10000</v>
      </c>
      <c r="E23" s="10" t="inlineStr">
        <is>
          <t>Used-equipment listings for similar models</t>
        </is>
      </c>
    </row>
    <row r="24">
      <c r="A24" t="inlineStr">
        <is>
          <t>Discount rate per year (for NPV)</t>
        </is>
      </c>
      <c r="B24" s="14" t="n">
        <v>0.08</v>
      </c>
      <c r="C24" s="14" t="n">
        <v>0.08</v>
      </c>
      <c r="D24" s="14" t="n">
        <v>0.08</v>
      </c>
      <c r="E24" s="10" t="inlineStr">
        <is>
          <t>What the money would cost or earn elsewhere</t>
        </is>
      </c>
    </row>
    <row r="25">
      <c r="A25" s="3" t="inlineStr">
        <is>
          <t>Monthly benefit at full speed</t>
        </is>
      </c>
      <c r="B25" s="12">
        <f>B14*(B15-B16)+B17*B18</f>
        <v/>
      </c>
      <c r="C25" s="12">
        <f>C14*(C15-C16)+C17*C18</f>
        <v/>
      </c>
      <c r="D25" s="12">
        <f>D14*(D15-D16)+D17*D18</f>
        <v/>
      </c>
      <c r="E25" s="13" t="n"/>
    </row>
    <row r="26">
      <c r="A26" s="3" t="inlineStr">
        <is>
          <t>Monthly running cost</t>
        </is>
      </c>
      <c r="B26" s="12">
        <f>B19+B20*B21</f>
        <v/>
      </c>
      <c r="C26" s="12">
        <f>C19+C20*C21</f>
        <v/>
      </c>
      <c r="D26" s="12">
        <f>D19+D20*D21</f>
        <v/>
      </c>
      <c r="E26" s="13" t="n"/>
    </row>
    <row r="27">
      <c r="A27" s="3" t="inlineStr">
        <is>
          <t>Monthly net at full speed</t>
        </is>
      </c>
      <c r="B27" s="12">
        <f>B25-B26</f>
        <v/>
      </c>
      <c r="C27" s="12">
        <f>C25-C26</f>
        <v/>
      </c>
      <c r="D27" s="12">
        <f>D25-D26</f>
        <v/>
      </c>
      <c r="E27" s="13" t="n"/>
    </row>
    <row r="28">
      <c r="E28" s="13" t="n"/>
    </row>
    <row r="29">
      <c r="A29" s="7" t="inlineStr">
        <is>
          <t>ROI REPORT: results over 3 years</t>
        </is>
      </c>
      <c r="B29" s="8" t="inlineStr">
        <is>
          <t>Cautious</t>
        </is>
      </c>
      <c r="C29" s="8" t="inlineStr">
        <is>
          <t>Expected</t>
        </is>
      </c>
      <c r="D29" s="8" t="inlineStr">
        <is>
          <t>Optimistic</t>
        </is>
      </c>
      <c r="E29" s="15" t="inlineStr">
        <is>
          <t>How it's calculated</t>
        </is>
      </c>
    </row>
    <row r="30">
      <c r="A30" s="3" t="inlineStr">
        <is>
          <t>Total cost</t>
        </is>
      </c>
      <c r="B30" s="12">
        <f>B13+SUM(C42:C78)</f>
        <v/>
      </c>
      <c r="C30" s="12">
        <f>C13+SUM(H42:H78)</f>
        <v/>
      </c>
      <c r="D30" s="12">
        <f>D13+SUM(M42:M78)</f>
        <v/>
      </c>
      <c r="E30" s="16" t="inlineStr">
        <is>
          <t>Upfront + running costs for 36 months</t>
        </is>
      </c>
    </row>
    <row r="31">
      <c r="A31" s="3" t="inlineStr">
        <is>
          <t>Total benefit</t>
        </is>
      </c>
      <c r="B31" s="12">
        <f>SUM(B42:B78)</f>
        <v/>
      </c>
      <c r="C31" s="12">
        <f>SUM(G42:G78)</f>
        <v/>
      </c>
      <c r="D31" s="12">
        <f>SUM(L42:L78)</f>
        <v/>
      </c>
      <c r="E31" s="16" t="inlineStr">
        <is>
          <t>Savings + profit on new jobs + resale value</t>
        </is>
      </c>
    </row>
    <row r="32">
      <c r="A32" s="3" t="inlineStr">
        <is>
          <t>Net gain</t>
        </is>
      </c>
      <c r="B32" s="12">
        <f>B31-B30</f>
        <v/>
      </c>
      <c r="C32" s="12">
        <f>C31-C30</f>
        <v/>
      </c>
      <c r="D32" s="12">
        <f>D31-D30</f>
        <v/>
      </c>
      <c r="E32" s="16" t="inlineStr">
        <is>
          <t>Total benefit - total cost</t>
        </is>
      </c>
    </row>
    <row r="33">
      <c r="A33" s="3" t="inlineStr">
        <is>
          <t>ROI</t>
        </is>
      </c>
      <c r="B33" s="17">
        <f>IF(B30=0,0,B32/B30)</f>
        <v/>
      </c>
      <c r="C33" s="17">
        <f>IF(C30=0,0,C32/C30)</f>
        <v/>
      </c>
      <c r="D33" s="17">
        <f>IF(D30=0,0,D32/D30)</f>
        <v/>
      </c>
      <c r="E33" s="16" t="inlineStr">
        <is>
          <t>Net gain / total cost</t>
        </is>
      </c>
    </row>
    <row r="34">
      <c r="A34" s="3" t="inlineStr">
        <is>
          <t>Payback month</t>
        </is>
      </c>
      <c r="B34" s="18">
        <f>IF(COUNT(F42:F78)=0,"Not within 36 months",MIN(F42:F78))</f>
        <v/>
      </c>
      <c r="C34" s="18">
        <f>IF(COUNT(K42:K78)=0,"Not within 36 months",MIN(K42:K78))</f>
        <v/>
      </c>
      <c r="D34" s="18">
        <f>IF(COUNT(P42:P78)=0,"Not within 36 months",MIN(P42:P78))</f>
        <v/>
      </c>
      <c r="E34" s="16" t="inlineStr">
        <is>
          <t>First month the cumulative cash turns positive</t>
        </is>
      </c>
    </row>
    <row r="35">
      <c r="A35" s="3" t="inlineStr">
        <is>
          <t>Net present value</t>
        </is>
      </c>
      <c r="B35" s="12">
        <f>D42+NPV(B24/12,D43:D78)</f>
        <v/>
      </c>
      <c r="C35" s="12">
        <f>I42+NPV(C24/12,I43:I78)</f>
        <v/>
      </c>
      <c r="D35" s="12">
        <f>N42+NPV(D24/12,N43:N78)</f>
        <v/>
      </c>
      <c r="E35" s="16" t="inlineStr">
        <is>
          <t>Future months discounted at the rate in row 24</t>
        </is>
      </c>
    </row>
    <row r="37">
      <c r="A37" s="3" t="inlineStr">
        <is>
          <t>REVIEW: actual vs expected</t>
        </is>
      </c>
    </row>
    <row r="38">
      <c r="A38" t="inlineStr">
        <is>
          <t>Months of actuals entered (after month 0)</t>
        </is>
      </c>
      <c r="B38">
        <f>MAX(0,COUNT(Q42:Q78)-1)</f>
        <v/>
      </c>
    </row>
    <row r="39">
      <c r="A39" t="inlineStr">
        <is>
          <t>Actual cumulative cash minus expected, at that month</t>
        </is>
      </c>
      <c r="B39" s="19">
        <f>IF(COUNT(Q42:Q78)=0,"No actuals yet",INDEX(R42:R78,B38+1)-INDEX(J42:J78,B38+1))</f>
        <v/>
      </c>
      <c r="C39" s="5" t="inlineStr">
        <is>
          <t>Negative = behind the expected case</t>
        </is>
      </c>
    </row>
    <row r="40">
      <c r="A40" s="3" t="inlineStr">
        <is>
          <t>MONTHLY CASH</t>
        </is>
      </c>
      <c r="B40" s="3" t="inlineStr">
        <is>
          <t>Cautious</t>
        </is>
      </c>
      <c r="G40" s="3" t="inlineStr">
        <is>
          <t>Expected</t>
        </is>
      </c>
      <c r="L40" s="3" t="inlineStr">
        <is>
          <t>Optimistic</t>
        </is>
      </c>
      <c r="Q40" s="3" t="inlineStr">
        <is>
          <t>Actual (review)</t>
        </is>
      </c>
    </row>
    <row r="41">
      <c r="A41" s="7" t="inlineStr">
        <is>
          <t>Month</t>
        </is>
      </c>
      <c r="B41" s="8" t="inlineStr">
        <is>
          <t>Benefit</t>
        </is>
      </c>
      <c r="C41" s="8" t="inlineStr">
        <is>
          <t>Running cost</t>
        </is>
      </c>
      <c r="D41" s="8" t="inlineStr">
        <is>
          <t>Net</t>
        </is>
      </c>
      <c r="E41" s="8" t="inlineStr">
        <is>
          <t>Cumulative</t>
        </is>
      </c>
      <c r="F41" s="8" t="inlineStr">
        <is>
          <t>Payback</t>
        </is>
      </c>
      <c r="G41" s="8" t="inlineStr">
        <is>
          <t>Benefit</t>
        </is>
      </c>
      <c r="H41" s="8" t="inlineStr">
        <is>
          <t>Running cost</t>
        </is>
      </c>
      <c r="I41" s="8" t="inlineStr">
        <is>
          <t>Net</t>
        </is>
      </c>
      <c r="J41" s="8" t="inlineStr">
        <is>
          <t>Cumulative</t>
        </is>
      </c>
      <c r="K41" s="8" t="inlineStr">
        <is>
          <t>Payback</t>
        </is>
      </c>
      <c r="L41" s="8" t="inlineStr">
        <is>
          <t>Benefit</t>
        </is>
      </c>
      <c r="M41" s="8" t="inlineStr">
        <is>
          <t>Running cost</t>
        </is>
      </c>
      <c r="N41" s="8" t="inlineStr">
        <is>
          <t>Net</t>
        </is>
      </c>
      <c r="O41" s="8" t="inlineStr">
        <is>
          <t>Cumulative</t>
        </is>
      </c>
      <c r="P41" s="8" t="inlineStr">
        <is>
          <t>Payback</t>
        </is>
      </c>
      <c r="Q41" s="8" t="inlineStr">
        <is>
          <t>Actual net</t>
        </is>
      </c>
      <c r="R41" s="8" t="inlineStr">
        <is>
          <t>Actual cumulative</t>
        </is>
      </c>
    </row>
    <row r="42">
      <c r="A42" t="n">
        <v>0</v>
      </c>
      <c r="B42" s="19" t="n">
        <v>0</v>
      </c>
      <c r="C42" s="19" t="n">
        <v>0</v>
      </c>
      <c r="D42" s="19">
        <f>-$B$13</f>
        <v/>
      </c>
      <c r="E42" s="19">
        <f>D42</f>
        <v/>
      </c>
      <c r="F42">
        <f>""</f>
        <v/>
      </c>
      <c r="G42" s="19" t="n">
        <v>0</v>
      </c>
      <c r="H42" s="19" t="n">
        <v>0</v>
      </c>
      <c r="I42" s="19">
        <f>-$C$13</f>
        <v/>
      </c>
      <c r="J42" s="19">
        <f>I42</f>
        <v/>
      </c>
      <c r="K42">
        <f>""</f>
        <v/>
      </c>
      <c r="L42" s="19" t="n">
        <v>0</v>
      </c>
      <c r="M42" s="19" t="n">
        <v>0</v>
      </c>
      <c r="N42" s="19">
        <f>-$D$13</f>
        <v/>
      </c>
      <c r="O42" s="19">
        <f>N42</f>
        <v/>
      </c>
      <c r="P42">
        <f>""</f>
        <v/>
      </c>
      <c r="Q42" s="9" t="n">
        <v>-47500</v>
      </c>
      <c r="R42" s="19">
        <f>IF(Q42="","",Q42)</f>
        <v/>
      </c>
    </row>
    <row r="43">
      <c r="A43" t="n">
        <v>1</v>
      </c>
      <c r="B43" s="19">
        <f>$B$25*IF($B$22&lt;=0,1,MIN(1,$A43/$B$22))+IF($A43=36,$B$23,0)</f>
        <v/>
      </c>
      <c r="C43" s="19">
        <f>$B$26</f>
        <v/>
      </c>
      <c r="D43" s="19">
        <f>B43-C43</f>
        <v/>
      </c>
      <c r="E43" s="19">
        <f>E42+D43</f>
        <v/>
      </c>
      <c r="F43">
        <f>IF(AND(E43&gt;=0,E42&lt;0),$A43,"")</f>
        <v/>
      </c>
      <c r="G43" s="19">
        <f>$C$25*IF($C$22&lt;=0,1,MIN(1,$A43/$C$22))+IF($A43=36,$C$23,0)</f>
        <v/>
      </c>
      <c r="H43" s="19">
        <f>$C$26</f>
        <v/>
      </c>
      <c r="I43" s="19">
        <f>G43-H43</f>
        <v/>
      </c>
      <c r="J43" s="19">
        <f>J42+I43</f>
        <v/>
      </c>
      <c r="K43">
        <f>IF(AND(J43&gt;=0,J42&lt;0),$A43,"")</f>
        <v/>
      </c>
      <c r="L43" s="19">
        <f>$D$25*IF($D$22&lt;=0,1,MIN(1,$A43/$D$22))+IF($A43=36,$D$23,0)</f>
        <v/>
      </c>
      <c r="M43" s="19">
        <f>$D$26</f>
        <v/>
      </c>
      <c r="N43" s="19">
        <f>L43-M43</f>
        <v/>
      </c>
      <c r="O43" s="19">
        <f>O42+N43</f>
        <v/>
      </c>
      <c r="P43">
        <f>IF(AND(O43&gt;=0,O42&lt;0),$A43,"")</f>
        <v/>
      </c>
      <c r="Q43" s="9" t="n">
        <v>-400</v>
      </c>
      <c r="R43" s="19">
        <f>IF(Q43="","",R42+Q43)</f>
        <v/>
      </c>
    </row>
    <row r="44">
      <c r="A44" t="n">
        <v>2</v>
      </c>
      <c r="B44" s="19">
        <f>$B$25*IF($B$22&lt;=0,1,MIN(1,$A44/$B$22))+IF($A44=36,$B$23,0)</f>
        <v/>
      </c>
      <c r="C44" s="19">
        <f>$B$26</f>
        <v/>
      </c>
      <c r="D44" s="19">
        <f>B44-C44</f>
        <v/>
      </c>
      <c r="E44" s="19">
        <f>E43+D44</f>
        <v/>
      </c>
      <c r="F44">
        <f>IF(AND(E44&gt;=0,E43&lt;0),$A44,"")</f>
        <v/>
      </c>
      <c r="G44" s="19">
        <f>$C$25*IF($C$22&lt;=0,1,MIN(1,$A44/$C$22))+IF($A44=36,$C$23,0)</f>
        <v/>
      </c>
      <c r="H44" s="19">
        <f>$C$26</f>
        <v/>
      </c>
      <c r="I44" s="19">
        <f>G44-H44</f>
        <v/>
      </c>
      <c r="J44" s="19">
        <f>J43+I44</f>
        <v/>
      </c>
      <c r="K44">
        <f>IF(AND(J44&gt;=0,J43&lt;0),$A44,"")</f>
        <v/>
      </c>
      <c r="L44" s="19">
        <f>$D$25*IF($D$22&lt;=0,1,MIN(1,$A44/$D$22))+IF($A44=36,$D$23,0)</f>
        <v/>
      </c>
      <c r="M44" s="19">
        <f>$D$26</f>
        <v/>
      </c>
      <c r="N44" s="19">
        <f>L44-M44</f>
        <v/>
      </c>
      <c r="O44" s="19">
        <f>O43+N44</f>
        <v/>
      </c>
      <c r="P44">
        <f>IF(AND(O44&gt;=0,O43&lt;0),$A44,"")</f>
        <v/>
      </c>
      <c r="Q44" s="9" t="n">
        <v>600</v>
      </c>
      <c r="R44" s="19">
        <f>IF(Q44="","",R43+Q44)</f>
        <v/>
      </c>
    </row>
    <row r="45">
      <c r="A45" t="n">
        <v>3</v>
      </c>
      <c r="B45" s="19">
        <f>$B$25*IF($B$22&lt;=0,1,MIN(1,$A45/$B$22))+IF($A45=36,$B$23,0)</f>
        <v/>
      </c>
      <c r="C45" s="19">
        <f>$B$26</f>
        <v/>
      </c>
      <c r="D45" s="19">
        <f>B45-C45</f>
        <v/>
      </c>
      <c r="E45" s="19">
        <f>E44+D45</f>
        <v/>
      </c>
      <c r="F45">
        <f>IF(AND(E45&gt;=0,E44&lt;0),$A45,"")</f>
        <v/>
      </c>
      <c r="G45" s="19">
        <f>$C$25*IF($C$22&lt;=0,1,MIN(1,$A45/$C$22))+IF($A45=36,$C$23,0)</f>
        <v/>
      </c>
      <c r="H45" s="19">
        <f>$C$26</f>
        <v/>
      </c>
      <c r="I45" s="19">
        <f>G45-H45</f>
        <v/>
      </c>
      <c r="J45" s="19">
        <f>J44+I45</f>
        <v/>
      </c>
      <c r="K45">
        <f>IF(AND(J45&gt;=0,J44&lt;0),$A45,"")</f>
        <v/>
      </c>
      <c r="L45" s="19">
        <f>$D$25*IF($D$22&lt;=0,1,MIN(1,$A45/$D$22))+IF($A45=36,$D$23,0)</f>
        <v/>
      </c>
      <c r="M45" s="19">
        <f>$D$26</f>
        <v/>
      </c>
      <c r="N45" s="19">
        <f>L45-M45</f>
        <v/>
      </c>
      <c r="O45" s="19">
        <f>O44+N45</f>
        <v/>
      </c>
      <c r="P45">
        <f>IF(AND(O45&gt;=0,O44&lt;0),$A45,"")</f>
        <v/>
      </c>
      <c r="Q45" s="9" t="n">
        <v>1500</v>
      </c>
      <c r="R45" s="19">
        <f>IF(Q45="","",R44+Q45)</f>
        <v/>
      </c>
    </row>
    <row r="46">
      <c r="A46" t="n">
        <v>4</v>
      </c>
      <c r="B46" s="19">
        <f>$B$25*IF($B$22&lt;=0,1,MIN(1,$A46/$B$22))+IF($A46=36,$B$23,0)</f>
        <v/>
      </c>
      <c r="C46" s="19">
        <f>$B$26</f>
        <v/>
      </c>
      <c r="D46" s="19">
        <f>B46-C46</f>
        <v/>
      </c>
      <c r="E46" s="19">
        <f>E45+D46</f>
        <v/>
      </c>
      <c r="F46">
        <f>IF(AND(E46&gt;=0,E45&lt;0),$A46,"")</f>
        <v/>
      </c>
      <c r="G46" s="19">
        <f>$C$25*IF($C$22&lt;=0,1,MIN(1,$A46/$C$22))+IF($A46=36,$C$23,0)</f>
        <v/>
      </c>
      <c r="H46" s="19">
        <f>$C$26</f>
        <v/>
      </c>
      <c r="I46" s="19">
        <f>G46-H46</f>
        <v/>
      </c>
      <c r="J46" s="19">
        <f>J45+I46</f>
        <v/>
      </c>
      <c r="K46">
        <f>IF(AND(J46&gt;=0,J45&lt;0),$A46,"")</f>
        <v/>
      </c>
      <c r="L46" s="19">
        <f>$D$25*IF($D$22&lt;=0,1,MIN(1,$A46/$D$22))+IF($A46=36,$D$23,0)</f>
        <v/>
      </c>
      <c r="M46" s="19">
        <f>$D$26</f>
        <v/>
      </c>
      <c r="N46" s="19">
        <f>L46-M46</f>
        <v/>
      </c>
      <c r="O46" s="19">
        <f>O45+N46</f>
        <v/>
      </c>
      <c r="P46">
        <f>IF(AND(O46&gt;=0,O45&lt;0),$A46,"")</f>
        <v/>
      </c>
      <c r="Q46" s="9" t="n">
        <v>1900</v>
      </c>
      <c r="R46" s="19">
        <f>IF(Q46="","",R45+Q46)</f>
        <v/>
      </c>
    </row>
    <row r="47">
      <c r="A47" t="n">
        <v>5</v>
      </c>
      <c r="B47" s="19">
        <f>$B$25*IF($B$22&lt;=0,1,MIN(1,$A47/$B$22))+IF($A47=36,$B$23,0)</f>
        <v/>
      </c>
      <c r="C47" s="19">
        <f>$B$26</f>
        <v/>
      </c>
      <c r="D47" s="19">
        <f>B47-C47</f>
        <v/>
      </c>
      <c r="E47" s="19">
        <f>E46+D47</f>
        <v/>
      </c>
      <c r="F47">
        <f>IF(AND(E47&gt;=0,E46&lt;0),$A47,"")</f>
        <v/>
      </c>
      <c r="G47" s="19">
        <f>$C$25*IF($C$22&lt;=0,1,MIN(1,$A47/$C$22))+IF($A47=36,$C$23,0)</f>
        <v/>
      </c>
      <c r="H47" s="19">
        <f>$C$26</f>
        <v/>
      </c>
      <c r="I47" s="19">
        <f>G47-H47</f>
        <v/>
      </c>
      <c r="J47" s="19">
        <f>J46+I47</f>
        <v/>
      </c>
      <c r="K47">
        <f>IF(AND(J47&gt;=0,J46&lt;0),$A47,"")</f>
        <v/>
      </c>
      <c r="L47" s="19">
        <f>$D$25*IF($D$22&lt;=0,1,MIN(1,$A47/$D$22))+IF($A47=36,$D$23,0)</f>
        <v/>
      </c>
      <c r="M47" s="19">
        <f>$D$26</f>
        <v/>
      </c>
      <c r="N47" s="19">
        <f>L47-M47</f>
        <v/>
      </c>
      <c r="O47" s="19">
        <f>O46+N47</f>
        <v/>
      </c>
      <c r="P47">
        <f>IF(AND(O47&gt;=0,O46&lt;0),$A47,"")</f>
        <v/>
      </c>
      <c r="Q47" s="9" t="n">
        <v>2100</v>
      </c>
      <c r="R47" s="19">
        <f>IF(Q47="","",R46+Q47)</f>
        <v/>
      </c>
    </row>
    <row r="48">
      <c r="A48" t="n">
        <v>6</v>
      </c>
      <c r="B48" s="19">
        <f>$B$25*IF($B$22&lt;=0,1,MIN(1,$A48/$B$22))+IF($A48=36,$B$23,0)</f>
        <v/>
      </c>
      <c r="C48" s="19">
        <f>$B$26</f>
        <v/>
      </c>
      <c r="D48" s="19">
        <f>B48-C48</f>
        <v/>
      </c>
      <c r="E48" s="19">
        <f>E47+D48</f>
        <v/>
      </c>
      <c r="F48">
        <f>IF(AND(E48&gt;=0,E47&lt;0),$A48,"")</f>
        <v/>
      </c>
      <c r="G48" s="19">
        <f>$C$25*IF($C$22&lt;=0,1,MIN(1,$A48/$C$22))+IF($A48=36,$C$23,0)</f>
        <v/>
      </c>
      <c r="H48" s="19">
        <f>$C$26</f>
        <v/>
      </c>
      <c r="I48" s="19">
        <f>G48-H48</f>
        <v/>
      </c>
      <c r="J48" s="19">
        <f>J47+I48</f>
        <v/>
      </c>
      <c r="K48">
        <f>IF(AND(J48&gt;=0,J47&lt;0),$A48,"")</f>
        <v/>
      </c>
      <c r="L48" s="19">
        <f>$D$25*IF($D$22&lt;=0,1,MIN(1,$A48/$D$22))+IF($A48=36,$D$23,0)</f>
        <v/>
      </c>
      <c r="M48" s="19">
        <f>$D$26</f>
        <v/>
      </c>
      <c r="N48" s="19">
        <f>L48-M48</f>
        <v/>
      </c>
      <c r="O48" s="19">
        <f>O47+N48</f>
        <v/>
      </c>
      <c r="P48">
        <f>IF(AND(O48&gt;=0,O47&lt;0),$A48,"")</f>
        <v/>
      </c>
      <c r="Q48" s="9" t="n">
        <v>2000</v>
      </c>
      <c r="R48" s="19">
        <f>IF(Q48="","",R47+Q48)</f>
        <v/>
      </c>
    </row>
    <row r="49">
      <c r="A49" t="n">
        <v>7</v>
      </c>
      <c r="B49" s="19">
        <f>$B$25*IF($B$22&lt;=0,1,MIN(1,$A49/$B$22))+IF($A49=36,$B$23,0)</f>
        <v/>
      </c>
      <c r="C49" s="19">
        <f>$B$26</f>
        <v/>
      </c>
      <c r="D49" s="19">
        <f>B49-C49</f>
        <v/>
      </c>
      <c r="E49" s="19">
        <f>E48+D49</f>
        <v/>
      </c>
      <c r="F49">
        <f>IF(AND(E49&gt;=0,E48&lt;0),$A49,"")</f>
        <v/>
      </c>
      <c r="G49" s="19">
        <f>$C$25*IF($C$22&lt;=0,1,MIN(1,$A49/$C$22))+IF($A49=36,$C$23,0)</f>
        <v/>
      </c>
      <c r="H49" s="19">
        <f>$C$26</f>
        <v/>
      </c>
      <c r="I49" s="19">
        <f>G49-H49</f>
        <v/>
      </c>
      <c r="J49" s="19">
        <f>J48+I49</f>
        <v/>
      </c>
      <c r="K49">
        <f>IF(AND(J49&gt;=0,J48&lt;0),$A49,"")</f>
        <v/>
      </c>
      <c r="L49" s="19">
        <f>$D$25*IF($D$22&lt;=0,1,MIN(1,$A49/$D$22))+IF($A49=36,$D$23,0)</f>
        <v/>
      </c>
      <c r="M49" s="19">
        <f>$D$26</f>
        <v/>
      </c>
      <c r="N49" s="19">
        <f>L49-M49</f>
        <v/>
      </c>
      <c r="O49" s="19">
        <f>O48+N49</f>
        <v/>
      </c>
      <c r="P49">
        <f>IF(AND(O49&gt;=0,O48&lt;0),$A49,"")</f>
        <v/>
      </c>
      <c r="Q49" s="9" t="n"/>
      <c r="R49" s="19">
        <f>IF(Q49="","",R48+Q49)</f>
        <v/>
      </c>
    </row>
    <row r="50">
      <c r="A50" t="n">
        <v>8</v>
      </c>
      <c r="B50" s="19">
        <f>$B$25*IF($B$22&lt;=0,1,MIN(1,$A50/$B$22))+IF($A50=36,$B$23,0)</f>
        <v/>
      </c>
      <c r="C50" s="19">
        <f>$B$26</f>
        <v/>
      </c>
      <c r="D50" s="19">
        <f>B50-C50</f>
        <v/>
      </c>
      <c r="E50" s="19">
        <f>E49+D50</f>
        <v/>
      </c>
      <c r="F50">
        <f>IF(AND(E50&gt;=0,E49&lt;0),$A50,"")</f>
        <v/>
      </c>
      <c r="G50" s="19">
        <f>$C$25*IF($C$22&lt;=0,1,MIN(1,$A50/$C$22))+IF($A50=36,$C$23,0)</f>
        <v/>
      </c>
      <c r="H50" s="19">
        <f>$C$26</f>
        <v/>
      </c>
      <c r="I50" s="19">
        <f>G50-H50</f>
        <v/>
      </c>
      <c r="J50" s="19">
        <f>J49+I50</f>
        <v/>
      </c>
      <c r="K50">
        <f>IF(AND(J50&gt;=0,J49&lt;0),$A50,"")</f>
        <v/>
      </c>
      <c r="L50" s="19">
        <f>$D$25*IF($D$22&lt;=0,1,MIN(1,$A50/$D$22))+IF($A50=36,$D$23,0)</f>
        <v/>
      </c>
      <c r="M50" s="19">
        <f>$D$26</f>
        <v/>
      </c>
      <c r="N50" s="19">
        <f>L50-M50</f>
        <v/>
      </c>
      <c r="O50" s="19">
        <f>O49+N50</f>
        <v/>
      </c>
      <c r="P50">
        <f>IF(AND(O50&gt;=0,O49&lt;0),$A50,"")</f>
        <v/>
      </c>
      <c r="Q50" s="9" t="n"/>
      <c r="R50" s="19">
        <f>IF(Q50="","",R49+Q50)</f>
        <v/>
      </c>
    </row>
    <row r="51">
      <c r="A51" t="n">
        <v>9</v>
      </c>
      <c r="B51" s="19">
        <f>$B$25*IF($B$22&lt;=0,1,MIN(1,$A51/$B$22))+IF($A51=36,$B$23,0)</f>
        <v/>
      </c>
      <c r="C51" s="19">
        <f>$B$26</f>
        <v/>
      </c>
      <c r="D51" s="19">
        <f>B51-C51</f>
        <v/>
      </c>
      <c r="E51" s="19">
        <f>E50+D51</f>
        <v/>
      </c>
      <c r="F51">
        <f>IF(AND(E51&gt;=0,E50&lt;0),$A51,"")</f>
        <v/>
      </c>
      <c r="G51" s="19">
        <f>$C$25*IF($C$22&lt;=0,1,MIN(1,$A51/$C$22))+IF($A51=36,$C$23,0)</f>
        <v/>
      </c>
      <c r="H51" s="19">
        <f>$C$26</f>
        <v/>
      </c>
      <c r="I51" s="19">
        <f>G51-H51</f>
        <v/>
      </c>
      <c r="J51" s="19">
        <f>J50+I51</f>
        <v/>
      </c>
      <c r="K51">
        <f>IF(AND(J51&gt;=0,J50&lt;0),$A51,"")</f>
        <v/>
      </c>
      <c r="L51" s="19">
        <f>$D$25*IF($D$22&lt;=0,1,MIN(1,$A51/$D$22))+IF($A51=36,$D$23,0)</f>
        <v/>
      </c>
      <c r="M51" s="19">
        <f>$D$26</f>
        <v/>
      </c>
      <c r="N51" s="19">
        <f>L51-M51</f>
        <v/>
      </c>
      <c r="O51" s="19">
        <f>O50+N51</f>
        <v/>
      </c>
      <c r="P51">
        <f>IF(AND(O51&gt;=0,O50&lt;0),$A51,"")</f>
        <v/>
      </c>
      <c r="Q51" s="9" t="n"/>
      <c r="R51" s="19">
        <f>IF(Q51="","",R50+Q51)</f>
        <v/>
      </c>
    </row>
    <row r="52">
      <c r="A52" t="n">
        <v>10</v>
      </c>
      <c r="B52" s="19">
        <f>$B$25*IF($B$22&lt;=0,1,MIN(1,$A52/$B$22))+IF($A52=36,$B$23,0)</f>
        <v/>
      </c>
      <c r="C52" s="19">
        <f>$B$26</f>
        <v/>
      </c>
      <c r="D52" s="19">
        <f>B52-C52</f>
        <v/>
      </c>
      <c r="E52" s="19">
        <f>E51+D52</f>
        <v/>
      </c>
      <c r="F52">
        <f>IF(AND(E52&gt;=0,E51&lt;0),$A52,"")</f>
        <v/>
      </c>
      <c r="G52" s="19">
        <f>$C$25*IF($C$22&lt;=0,1,MIN(1,$A52/$C$22))+IF($A52=36,$C$23,0)</f>
        <v/>
      </c>
      <c r="H52" s="19">
        <f>$C$26</f>
        <v/>
      </c>
      <c r="I52" s="19">
        <f>G52-H52</f>
        <v/>
      </c>
      <c r="J52" s="19">
        <f>J51+I52</f>
        <v/>
      </c>
      <c r="K52">
        <f>IF(AND(J52&gt;=0,J51&lt;0),$A52,"")</f>
        <v/>
      </c>
      <c r="L52" s="19">
        <f>$D$25*IF($D$22&lt;=0,1,MIN(1,$A52/$D$22))+IF($A52=36,$D$23,0)</f>
        <v/>
      </c>
      <c r="M52" s="19">
        <f>$D$26</f>
        <v/>
      </c>
      <c r="N52" s="19">
        <f>L52-M52</f>
        <v/>
      </c>
      <c r="O52" s="19">
        <f>O51+N52</f>
        <v/>
      </c>
      <c r="P52">
        <f>IF(AND(O52&gt;=0,O51&lt;0),$A52,"")</f>
        <v/>
      </c>
      <c r="Q52" s="9" t="n"/>
      <c r="R52" s="19">
        <f>IF(Q52="","",R51+Q52)</f>
        <v/>
      </c>
    </row>
    <row r="53">
      <c r="A53" t="n">
        <v>11</v>
      </c>
      <c r="B53" s="19">
        <f>$B$25*IF($B$22&lt;=0,1,MIN(1,$A53/$B$22))+IF($A53=36,$B$23,0)</f>
        <v/>
      </c>
      <c r="C53" s="19">
        <f>$B$26</f>
        <v/>
      </c>
      <c r="D53" s="19">
        <f>B53-C53</f>
        <v/>
      </c>
      <c r="E53" s="19">
        <f>E52+D53</f>
        <v/>
      </c>
      <c r="F53">
        <f>IF(AND(E53&gt;=0,E52&lt;0),$A53,"")</f>
        <v/>
      </c>
      <c r="G53" s="19">
        <f>$C$25*IF($C$22&lt;=0,1,MIN(1,$A53/$C$22))+IF($A53=36,$C$23,0)</f>
        <v/>
      </c>
      <c r="H53" s="19">
        <f>$C$26</f>
        <v/>
      </c>
      <c r="I53" s="19">
        <f>G53-H53</f>
        <v/>
      </c>
      <c r="J53" s="19">
        <f>J52+I53</f>
        <v/>
      </c>
      <c r="K53">
        <f>IF(AND(J53&gt;=0,J52&lt;0),$A53,"")</f>
        <v/>
      </c>
      <c r="L53" s="19">
        <f>$D$25*IF($D$22&lt;=0,1,MIN(1,$A53/$D$22))+IF($A53=36,$D$23,0)</f>
        <v/>
      </c>
      <c r="M53" s="19">
        <f>$D$26</f>
        <v/>
      </c>
      <c r="N53" s="19">
        <f>L53-M53</f>
        <v/>
      </c>
      <c r="O53" s="19">
        <f>O52+N53</f>
        <v/>
      </c>
      <c r="P53">
        <f>IF(AND(O53&gt;=0,O52&lt;0),$A53,"")</f>
        <v/>
      </c>
      <c r="Q53" s="9" t="n"/>
      <c r="R53" s="19">
        <f>IF(Q53="","",R52+Q53)</f>
        <v/>
      </c>
    </row>
    <row r="54">
      <c r="A54" t="n">
        <v>12</v>
      </c>
      <c r="B54" s="19">
        <f>$B$25*IF($B$22&lt;=0,1,MIN(1,$A54/$B$22))+IF($A54=36,$B$23,0)</f>
        <v/>
      </c>
      <c r="C54" s="19">
        <f>$B$26</f>
        <v/>
      </c>
      <c r="D54" s="19">
        <f>B54-C54</f>
        <v/>
      </c>
      <c r="E54" s="19">
        <f>E53+D54</f>
        <v/>
      </c>
      <c r="F54">
        <f>IF(AND(E54&gt;=0,E53&lt;0),$A54,"")</f>
        <v/>
      </c>
      <c r="G54" s="19">
        <f>$C$25*IF($C$22&lt;=0,1,MIN(1,$A54/$C$22))+IF($A54=36,$C$23,0)</f>
        <v/>
      </c>
      <c r="H54" s="19">
        <f>$C$26</f>
        <v/>
      </c>
      <c r="I54" s="19">
        <f>G54-H54</f>
        <v/>
      </c>
      <c r="J54" s="19">
        <f>J53+I54</f>
        <v/>
      </c>
      <c r="K54">
        <f>IF(AND(J54&gt;=0,J53&lt;0),$A54,"")</f>
        <v/>
      </c>
      <c r="L54" s="19">
        <f>$D$25*IF($D$22&lt;=0,1,MIN(1,$A54/$D$22))+IF($A54=36,$D$23,0)</f>
        <v/>
      </c>
      <c r="M54" s="19">
        <f>$D$26</f>
        <v/>
      </c>
      <c r="N54" s="19">
        <f>L54-M54</f>
        <v/>
      </c>
      <c r="O54" s="19">
        <f>O53+N54</f>
        <v/>
      </c>
      <c r="P54">
        <f>IF(AND(O54&gt;=0,O53&lt;0),$A54,"")</f>
        <v/>
      </c>
      <c r="Q54" s="9" t="n"/>
      <c r="R54" s="19">
        <f>IF(Q54="","",R53+Q54)</f>
        <v/>
      </c>
    </row>
    <row r="55">
      <c r="A55" t="n">
        <v>13</v>
      </c>
      <c r="B55" s="19">
        <f>$B$25*IF($B$22&lt;=0,1,MIN(1,$A55/$B$22))+IF($A55=36,$B$23,0)</f>
        <v/>
      </c>
      <c r="C55" s="19">
        <f>$B$26</f>
        <v/>
      </c>
      <c r="D55" s="19">
        <f>B55-C55</f>
        <v/>
      </c>
      <c r="E55" s="19">
        <f>E54+D55</f>
        <v/>
      </c>
      <c r="F55">
        <f>IF(AND(E55&gt;=0,E54&lt;0),$A55,"")</f>
        <v/>
      </c>
      <c r="G55" s="19">
        <f>$C$25*IF($C$22&lt;=0,1,MIN(1,$A55/$C$22))+IF($A55=36,$C$23,0)</f>
        <v/>
      </c>
      <c r="H55" s="19">
        <f>$C$26</f>
        <v/>
      </c>
      <c r="I55" s="19">
        <f>G55-H55</f>
        <v/>
      </c>
      <c r="J55" s="19">
        <f>J54+I55</f>
        <v/>
      </c>
      <c r="K55">
        <f>IF(AND(J55&gt;=0,J54&lt;0),$A55,"")</f>
        <v/>
      </c>
      <c r="L55" s="19">
        <f>$D$25*IF($D$22&lt;=0,1,MIN(1,$A55/$D$22))+IF($A55=36,$D$23,0)</f>
        <v/>
      </c>
      <c r="M55" s="19">
        <f>$D$26</f>
        <v/>
      </c>
      <c r="N55" s="19">
        <f>L55-M55</f>
        <v/>
      </c>
      <c r="O55" s="19">
        <f>O54+N55</f>
        <v/>
      </c>
      <c r="P55">
        <f>IF(AND(O55&gt;=0,O54&lt;0),$A55,"")</f>
        <v/>
      </c>
      <c r="Q55" s="9" t="n"/>
      <c r="R55" s="19">
        <f>IF(Q55="","",R54+Q55)</f>
        <v/>
      </c>
    </row>
    <row r="56">
      <c r="A56" t="n">
        <v>14</v>
      </c>
      <c r="B56" s="19">
        <f>$B$25*IF($B$22&lt;=0,1,MIN(1,$A56/$B$22))+IF($A56=36,$B$23,0)</f>
        <v/>
      </c>
      <c r="C56" s="19">
        <f>$B$26</f>
        <v/>
      </c>
      <c r="D56" s="19">
        <f>B56-C56</f>
        <v/>
      </c>
      <c r="E56" s="19">
        <f>E55+D56</f>
        <v/>
      </c>
      <c r="F56">
        <f>IF(AND(E56&gt;=0,E55&lt;0),$A56,"")</f>
        <v/>
      </c>
      <c r="G56" s="19">
        <f>$C$25*IF($C$22&lt;=0,1,MIN(1,$A56/$C$22))+IF($A56=36,$C$23,0)</f>
        <v/>
      </c>
      <c r="H56" s="19">
        <f>$C$26</f>
        <v/>
      </c>
      <c r="I56" s="19">
        <f>G56-H56</f>
        <v/>
      </c>
      <c r="J56" s="19">
        <f>J55+I56</f>
        <v/>
      </c>
      <c r="K56">
        <f>IF(AND(J56&gt;=0,J55&lt;0),$A56,"")</f>
        <v/>
      </c>
      <c r="L56" s="19">
        <f>$D$25*IF($D$22&lt;=0,1,MIN(1,$A56/$D$22))+IF($A56=36,$D$23,0)</f>
        <v/>
      </c>
      <c r="M56" s="19">
        <f>$D$26</f>
        <v/>
      </c>
      <c r="N56" s="19">
        <f>L56-M56</f>
        <v/>
      </c>
      <c r="O56" s="19">
        <f>O55+N56</f>
        <v/>
      </c>
      <c r="P56">
        <f>IF(AND(O56&gt;=0,O55&lt;0),$A56,"")</f>
        <v/>
      </c>
      <c r="Q56" s="9" t="n"/>
      <c r="R56" s="19">
        <f>IF(Q56="","",R55+Q56)</f>
        <v/>
      </c>
    </row>
    <row r="57">
      <c r="A57" t="n">
        <v>15</v>
      </c>
      <c r="B57" s="19">
        <f>$B$25*IF($B$22&lt;=0,1,MIN(1,$A57/$B$22))+IF($A57=36,$B$23,0)</f>
        <v/>
      </c>
      <c r="C57" s="19">
        <f>$B$26</f>
        <v/>
      </c>
      <c r="D57" s="19">
        <f>B57-C57</f>
        <v/>
      </c>
      <c r="E57" s="19">
        <f>E56+D57</f>
        <v/>
      </c>
      <c r="F57">
        <f>IF(AND(E57&gt;=0,E56&lt;0),$A57,"")</f>
        <v/>
      </c>
      <c r="G57" s="19">
        <f>$C$25*IF($C$22&lt;=0,1,MIN(1,$A57/$C$22))+IF($A57=36,$C$23,0)</f>
        <v/>
      </c>
      <c r="H57" s="19">
        <f>$C$26</f>
        <v/>
      </c>
      <c r="I57" s="19">
        <f>G57-H57</f>
        <v/>
      </c>
      <c r="J57" s="19">
        <f>J56+I57</f>
        <v/>
      </c>
      <c r="K57">
        <f>IF(AND(J57&gt;=0,J56&lt;0),$A57,"")</f>
        <v/>
      </c>
      <c r="L57" s="19">
        <f>$D$25*IF($D$22&lt;=0,1,MIN(1,$A57/$D$22))+IF($A57=36,$D$23,0)</f>
        <v/>
      </c>
      <c r="M57" s="19">
        <f>$D$26</f>
        <v/>
      </c>
      <c r="N57" s="19">
        <f>L57-M57</f>
        <v/>
      </c>
      <c r="O57" s="19">
        <f>O56+N57</f>
        <v/>
      </c>
      <c r="P57">
        <f>IF(AND(O57&gt;=0,O56&lt;0),$A57,"")</f>
        <v/>
      </c>
      <c r="Q57" s="9" t="n"/>
      <c r="R57" s="19">
        <f>IF(Q57="","",R56+Q57)</f>
        <v/>
      </c>
    </row>
    <row r="58">
      <c r="A58" t="n">
        <v>16</v>
      </c>
      <c r="B58" s="19">
        <f>$B$25*IF($B$22&lt;=0,1,MIN(1,$A58/$B$22))+IF($A58=36,$B$23,0)</f>
        <v/>
      </c>
      <c r="C58" s="19">
        <f>$B$26</f>
        <v/>
      </c>
      <c r="D58" s="19">
        <f>B58-C58</f>
        <v/>
      </c>
      <c r="E58" s="19">
        <f>E57+D58</f>
        <v/>
      </c>
      <c r="F58">
        <f>IF(AND(E58&gt;=0,E57&lt;0),$A58,"")</f>
        <v/>
      </c>
      <c r="G58" s="19">
        <f>$C$25*IF($C$22&lt;=0,1,MIN(1,$A58/$C$22))+IF($A58=36,$C$23,0)</f>
        <v/>
      </c>
      <c r="H58" s="19">
        <f>$C$26</f>
        <v/>
      </c>
      <c r="I58" s="19">
        <f>G58-H58</f>
        <v/>
      </c>
      <c r="J58" s="19">
        <f>J57+I58</f>
        <v/>
      </c>
      <c r="K58">
        <f>IF(AND(J58&gt;=0,J57&lt;0),$A58,"")</f>
        <v/>
      </c>
      <c r="L58" s="19">
        <f>$D$25*IF($D$22&lt;=0,1,MIN(1,$A58/$D$22))+IF($A58=36,$D$23,0)</f>
        <v/>
      </c>
      <c r="M58" s="19">
        <f>$D$26</f>
        <v/>
      </c>
      <c r="N58" s="19">
        <f>L58-M58</f>
        <v/>
      </c>
      <c r="O58" s="19">
        <f>O57+N58</f>
        <v/>
      </c>
      <c r="P58">
        <f>IF(AND(O58&gt;=0,O57&lt;0),$A58,"")</f>
        <v/>
      </c>
      <c r="Q58" s="9" t="n"/>
      <c r="R58" s="19">
        <f>IF(Q58="","",R57+Q58)</f>
        <v/>
      </c>
    </row>
    <row r="59">
      <c r="A59" t="n">
        <v>17</v>
      </c>
      <c r="B59" s="19">
        <f>$B$25*IF($B$22&lt;=0,1,MIN(1,$A59/$B$22))+IF($A59=36,$B$23,0)</f>
        <v/>
      </c>
      <c r="C59" s="19">
        <f>$B$26</f>
        <v/>
      </c>
      <c r="D59" s="19">
        <f>B59-C59</f>
        <v/>
      </c>
      <c r="E59" s="19">
        <f>E58+D59</f>
        <v/>
      </c>
      <c r="F59">
        <f>IF(AND(E59&gt;=0,E58&lt;0),$A59,"")</f>
        <v/>
      </c>
      <c r="G59" s="19">
        <f>$C$25*IF($C$22&lt;=0,1,MIN(1,$A59/$C$22))+IF($A59=36,$C$23,0)</f>
        <v/>
      </c>
      <c r="H59" s="19">
        <f>$C$26</f>
        <v/>
      </c>
      <c r="I59" s="19">
        <f>G59-H59</f>
        <v/>
      </c>
      <c r="J59" s="19">
        <f>J58+I59</f>
        <v/>
      </c>
      <c r="K59">
        <f>IF(AND(J59&gt;=0,J58&lt;0),$A59,"")</f>
        <v/>
      </c>
      <c r="L59" s="19">
        <f>$D$25*IF($D$22&lt;=0,1,MIN(1,$A59/$D$22))+IF($A59=36,$D$23,0)</f>
        <v/>
      </c>
      <c r="M59" s="19">
        <f>$D$26</f>
        <v/>
      </c>
      <c r="N59" s="19">
        <f>L59-M59</f>
        <v/>
      </c>
      <c r="O59" s="19">
        <f>O58+N59</f>
        <v/>
      </c>
      <c r="P59">
        <f>IF(AND(O59&gt;=0,O58&lt;0),$A59,"")</f>
        <v/>
      </c>
      <c r="Q59" s="9" t="n"/>
      <c r="R59" s="19">
        <f>IF(Q59="","",R58+Q59)</f>
        <v/>
      </c>
    </row>
    <row r="60">
      <c r="A60" t="n">
        <v>18</v>
      </c>
      <c r="B60" s="19">
        <f>$B$25*IF($B$22&lt;=0,1,MIN(1,$A60/$B$22))+IF($A60=36,$B$23,0)</f>
        <v/>
      </c>
      <c r="C60" s="19">
        <f>$B$26</f>
        <v/>
      </c>
      <c r="D60" s="19">
        <f>B60-C60</f>
        <v/>
      </c>
      <c r="E60" s="19">
        <f>E59+D60</f>
        <v/>
      </c>
      <c r="F60">
        <f>IF(AND(E60&gt;=0,E59&lt;0),$A60,"")</f>
        <v/>
      </c>
      <c r="G60" s="19">
        <f>$C$25*IF($C$22&lt;=0,1,MIN(1,$A60/$C$22))+IF($A60=36,$C$23,0)</f>
        <v/>
      </c>
      <c r="H60" s="19">
        <f>$C$26</f>
        <v/>
      </c>
      <c r="I60" s="19">
        <f>G60-H60</f>
        <v/>
      </c>
      <c r="J60" s="19">
        <f>J59+I60</f>
        <v/>
      </c>
      <c r="K60">
        <f>IF(AND(J60&gt;=0,J59&lt;0),$A60,"")</f>
        <v/>
      </c>
      <c r="L60" s="19">
        <f>$D$25*IF($D$22&lt;=0,1,MIN(1,$A60/$D$22))+IF($A60=36,$D$23,0)</f>
        <v/>
      </c>
      <c r="M60" s="19">
        <f>$D$26</f>
        <v/>
      </c>
      <c r="N60" s="19">
        <f>L60-M60</f>
        <v/>
      </c>
      <c r="O60" s="19">
        <f>O59+N60</f>
        <v/>
      </c>
      <c r="P60">
        <f>IF(AND(O60&gt;=0,O59&lt;0),$A60,"")</f>
        <v/>
      </c>
      <c r="Q60" s="9" t="n"/>
      <c r="R60" s="19">
        <f>IF(Q60="","",R59+Q60)</f>
        <v/>
      </c>
    </row>
    <row r="61">
      <c r="A61" t="n">
        <v>19</v>
      </c>
      <c r="B61" s="19">
        <f>$B$25*IF($B$22&lt;=0,1,MIN(1,$A61/$B$22))+IF($A61=36,$B$23,0)</f>
        <v/>
      </c>
      <c r="C61" s="19">
        <f>$B$26</f>
        <v/>
      </c>
      <c r="D61" s="19">
        <f>B61-C61</f>
        <v/>
      </c>
      <c r="E61" s="19">
        <f>E60+D61</f>
        <v/>
      </c>
      <c r="F61">
        <f>IF(AND(E61&gt;=0,E60&lt;0),$A61,"")</f>
        <v/>
      </c>
      <c r="G61" s="19">
        <f>$C$25*IF($C$22&lt;=0,1,MIN(1,$A61/$C$22))+IF($A61=36,$C$23,0)</f>
        <v/>
      </c>
      <c r="H61" s="19">
        <f>$C$26</f>
        <v/>
      </c>
      <c r="I61" s="19">
        <f>G61-H61</f>
        <v/>
      </c>
      <c r="J61" s="19">
        <f>J60+I61</f>
        <v/>
      </c>
      <c r="K61">
        <f>IF(AND(J61&gt;=0,J60&lt;0),$A61,"")</f>
        <v/>
      </c>
      <c r="L61" s="19">
        <f>$D$25*IF($D$22&lt;=0,1,MIN(1,$A61/$D$22))+IF($A61=36,$D$23,0)</f>
        <v/>
      </c>
      <c r="M61" s="19">
        <f>$D$26</f>
        <v/>
      </c>
      <c r="N61" s="19">
        <f>L61-M61</f>
        <v/>
      </c>
      <c r="O61" s="19">
        <f>O60+N61</f>
        <v/>
      </c>
      <c r="P61">
        <f>IF(AND(O61&gt;=0,O60&lt;0),$A61,"")</f>
        <v/>
      </c>
      <c r="Q61" s="9" t="n"/>
      <c r="R61" s="19">
        <f>IF(Q61="","",R60+Q61)</f>
        <v/>
      </c>
    </row>
    <row r="62">
      <c r="A62" t="n">
        <v>20</v>
      </c>
      <c r="B62" s="19">
        <f>$B$25*IF($B$22&lt;=0,1,MIN(1,$A62/$B$22))+IF($A62=36,$B$23,0)</f>
        <v/>
      </c>
      <c r="C62" s="19">
        <f>$B$26</f>
        <v/>
      </c>
      <c r="D62" s="19">
        <f>B62-C62</f>
        <v/>
      </c>
      <c r="E62" s="19">
        <f>E61+D62</f>
        <v/>
      </c>
      <c r="F62">
        <f>IF(AND(E62&gt;=0,E61&lt;0),$A62,"")</f>
        <v/>
      </c>
      <c r="G62" s="19">
        <f>$C$25*IF($C$22&lt;=0,1,MIN(1,$A62/$C$22))+IF($A62=36,$C$23,0)</f>
        <v/>
      </c>
      <c r="H62" s="19">
        <f>$C$26</f>
        <v/>
      </c>
      <c r="I62" s="19">
        <f>G62-H62</f>
        <v/>
      </c>
      <c r="J62" s="19">
        <f>J61+I62</f>
        <v/>
      </c>
      <c r="K62">
        <f>IF(AND(J62&gt;=0,J61&lt;0),$A62,"")</f>
        <v/>
      </c>
      <c r="L62" s="19">
        <f>$D$25*IF($D$22&lt;=0,1,MIN(1,$A62/$D$22))+IF($A62=36,$D$23,0)</f>
        <v/>
      </c>
      <c r="M62" s="19">
        <f>$D$26</f>
        <v/>
      </c>
      <c r="N62" s="19">
        <f>L62-M62</f>
        <v/>
      </c>
      <c r="O62" s="19">
        <f>O61+N62</f>
        <v/>
      </c>
      <c r="P62">
        <f>IF(AND(O62&gt;=0,O61&lt;0),$A62,"")</f>
        <v/>
      </c>
      <c r="Q62" s="9" t="n"/>
      <c r="R62" s="19">
        <f>IF(Q62="","",R61+Q62)</f>
        <v/>
      </c>
    </row>
    <row r="63">
      <c r="A63" t="n">
        <v>21</v>
      </c>
      <c r="B63" s="19">
        <f>$B$25*IF($B$22&lt;=0,1,MIN(1,$A63/$B$22))+IF($A63=36,$B$23,0)</f>
        <v/>
      </c>
      <c r="C63" s="19">
        <f>$B$26</f>
        <v/>
      </c>
      <c r="D63" s="19">
        <f>B63-C63</f>
        <v/>
      </c>
      <c r="E63" s="19">
        <f>E62+D63</f>
        <v/>
      </c>
      <c r="F63">
        <f>IF(AND(E63&gt;=0,E62&lt;0),$A63,"")</f>
        <v/>
      </c>
      <c r="G63" s="19">
        <f>$C$25*IF($C$22&lt;=0,1,MIN(1,$A63/$C$22))+IF($A63=36,$C$23,0)</f>
        <v/>
      </c>
      <c r="H63" s="19">
        <f>$C$26</f>
        <v/>
      </c>
      <c r="I63" s="19">
        <f>G63-H63</f>
        <v/>
      </c>
      <c r="J63" s="19">
        <f>J62+I63</f>
        <v/>
      </c>
      <c r="K63">
        <f>IF(AND(J63&gt;=0,J62&lt;0),$A63,"")</f>
        <v/>
      </c>
      <c r="L63" s="19">
        <f>$D$25*IF($D$22&lt;=0,1,MIN(1,$A63/$D$22))+IF($A63=36,$D$23,0)</f>
        <v/>
      </c>
      <c r="M63" s="19">
        <f>$D$26</f>
        <v/>
      </c>
      <c r="N63" s="19">
        <f>L63-M63</f>
        <v/>
      </c>
      <c r="O63" s="19">
        <f>O62+N63</f>
        <v/>
      </c>
      <c r="P63">
        <f>IF(AND(O63&gt;=0,O62&lt;0),$A63,"")</f>
        <v/>
      </c>
      <c r="Q63" s="9" t="n"/>
      <c r="R63" s="19">
        <f>IF(Q63="","",R62+Q63)</f>
        <v/>
      </c>
    </row>
    <row r="64">
      <c r="A64" t="n">
        <v>22</v>
      </c>
      <c r="B64" s="19">
        <f>$B$25*IF($B$22&lt;=0,1,MIN(1,$A64/$B$22))+IF($A64=36,$B$23,0)</f>
        <v/>
      </c>
      <c r="C64" s="19">
        <f>$B$26</f>
        <v/>
      </c>
      <c r="D64" s="19">
        <f>B64-C64</f>
        <v/>
      </c>
      <c r="E64" s="19">
        <f>E63+D64</f>
        <v/>
      </c>
      <c r="F64">
        <f>IF(AND(E64&gt;=0,E63&lt;0),$A64,"")</f>
        <v/>
      </c>
      <c r="G64" s="19">
        <f>$C$25*IF($C$22&lt;=0,1,MIN(1,$A64/$C$22))+IF($A64=36,$C$23,0)</f>
        <v/>
      </c>
      <c r="H64" s="19">
        <f>$C$26</f>
        <v/>
      </c>
      <c r="I64" s="19">
        <f>G64-H64</f>
        <v/>
      </c>
      <c r="J64" s="19">
        <f>J63+I64</f>
        <v/>
      </c>
      <c r="K64">
        <f>IF(AND(J64&gt;=0,J63&lt;0),$A64,"")</f>
        <v/>
      </c>
      <c r="L64" s="19">
        <f>$D$25*IF($D$22&lt;=0,1,MIN(1,$A64/$D$22))+IF($A64=36,$D$23,0)</f>
        <v/>
      </c>
      <c r="M64" s="19">
        <f>$D$26</f>
        <v/>
      </c>
      <c r="N64" s="19">
        <f>L64-M64</f>
        <v/>
      </c>
      <c r="O64" s="19">
        <f>O63+N64</f>
        <v/>
      </c>
      <c r="P64">
        <f>IF(AND(O64&gt;=0,O63&lt;0),$A64,"")</f>
        <v/>
      </c>
      <c r="Q64" s="9" t="n"/>
      <c r="R64" s="19">
        <f>IF(Q64="","",R63+Q64)</f>
        <v/>
      </c>
    </row>
    <row r="65">
      <c r="A65" t="n">
        <v>23</v>
      </c>
      <c r="B65" s="19">
        <f>$B$25*IF($B$22&lt;=0,1,MIN(1,$A65/$B$22))+IF($A65=36,$B$23,0)</f>
        <v/>
      </c>
      <c r="C65" s="19">
        <f>$B$26</f>
        <v/>
      </c>
      <c r="D65" s="19">
        <f>B65-C65</f>
        <v/>
      </c>
      <c r="E65" s="19">
        <f>E64+D65</f>
        <v/>
      </c>
      <c r="F65">
        <f>IF(AND(E65&gt;=0,E64&lt;0),$A65,"")</f>
        <v/>
      </c>
      <c r="G65" s="19">
        <f>$C$25*IF($C$22&lt;=0,1,MIN(1,$A65/$C$22))+IF($A65=36,$C$23,0)</f>
        <v/>
      </c>
      <c r="H65" s="19">
        <f>$C$26</f>
        <v/>
      </c>
      <c r="I65" s="19">
        <f>G65-H65</f>
        <v/>
      </c>
      <c r="J65" s="19">
        <f>J64+I65</f>
        <v/>
      </c>
      <c r="K65">
        <f>IF(AND(J65&gt;=0,J64&lt;0),$A65,"")</f>
        <v/>
      </c>
      <c r="L65" s="19">
        <f>$D$25*IF($D$22&lt;=0,1,MIN(1,$A65/$D$22))+IF($A65=36,$D$23,0)</f>
        <v/>
      </c>
      <c r="M65" s="19">
        <f>$D$26</f>
        <v/>
      </c>
      <c r="N65" s="19">
        <f>L65-M65</f>
        <v/>
      </c>
      <c r="O65" s="19">
        <f>O64+N65</f>
        <v/>
      </c>
      <c r="P65">
        <f>IF(AND(O65&gt;=0,O64&lt;0),$A65,"")</f>
        <v/>
      </c>
      <c r="Q65" s="9" t="n"/>
      <c r="R65" s="19">
        <f>IF(Q65="","",R64+Q65)</f>
        <v/>
      </c>
    </row>
    <row r="66">
      <c r="A66" t="n">
        <v>24</v>
      </c>
      <c r="B66" s="19">
        <f>$B$25*IF($B$22&lt;=0,1,MIN(1,$A66/$B$22))+IF($A66=36,$B$23,0)</f>
        <v/>
      </c>
      <c r="C66" s="19">
        <f>$B$26</f>
        <v/>
      </c>
      <c r="D66" s="19">
        <f>B66-C66</f>
        <v/>
      </c>
      <c r="E66" s="19">
        <f>E65+D66</f>
        <v/>
      </c>
      <c r="F66">
        <f>IF(AND(E66&gt;=0,E65&lt;0),$A66,"")</f>
        <v/>
      </c>
      <c r="G66" s="19">
        <f>$C$25*IF($C$22&lt;=0,1,MIN(1,$A66/$C$22))+IF($A66=36,$C$23,0)</f>
        <v/>
      </c>
      <c r="H66" s="19">
        <f>$C$26</f>
        <v/>
      </c>
      <c r="I66" s="19">
        <f>G66-H66</f>
        <v/>
      </c>
      <c r="J66" s="19">
        <f>J65+I66</f>
        <v/>
      </c>
      <c r="K66">
        <f>IF(AND(J66&gt;=0,J65&lt;0),$A66,"")</f>
        <v/>
      </c>
      <c r="L66" s="19">
        <f>$D$25*IF($D$22&lt;=0,1,MIN(1,$A66/$D$22))+IF($A66=36,$D$23,0)</f>
        <v/>
      </c>
      <c r="M66" s="19">
        <f>$D$26</f>
        <v/>
      </c>
      <c r="N66" s="19">
        <f>L66-M66</f>
        <v/>
      </c>
      <c r="O66" s="19">
        <f>O65+N66</f>
        <v/>
      </c>
      <c r="P66">
        <f>IF(AND(O66&gt;=0,O65&lt;0),$A66,"")</f>
        <v/>
      </c>
      <c r="Q66" s="9" t="n"/>
      <c r="R66" s="19">
        <f>IF(Q66="","",R65+Q66)</f>
        <v/>
      </c>
    </row>
    <row r="67">
      <c r="A67" t="n">
        <v>25</v>
      </c>
      <c r="B67" s="19">
        <f>$B$25*IF($B$22&lt;=0,1,MIN(1,$A67/$B$22))+IF($A67=36,$B$23,0)</f>
        <v/>
      </c>
      <c r="C67" s="19">
        <f>$B$26</f>
        <v/>
      </c>
      <c r="D67" s="19">
        <f>B67-C67</f>
        <v/>
      </c>
      <c r="E67" s="19">
        <f>E66+D67</f>
        <v/>
      </c>
      <c r="F67">
        <f>IF(AND(E67&gt;=0,E66&lt;0),$A67,"")</f>
        <v/>
      </c>
      <c r="G67" s="19">
        <f>$C$25*IF($C$22&lt;=0,1,MIN(1,$A67/$C$22))+IF($A67=36,$C$23,0)</f>
        <v/>
      </c>
      <c r="H67" s="19">
        <f>$C$26</f>
        <v/>
      </c>
      <c r="I67" s="19">
        <f>G67-H67</f>
        <v/>
      </c>
      <c r="J67" s="19">
        <f>J66+I67</f>
        <v/>
      </c>
      <c r="K67">
        <f>IF(AND(J67&gt;=0,J66&lt;0),$A67,"")</f>
        <v/>
      </c>
      <c r="L67" s="19">
        <f>$D$25*IF($D$22&lt;=0,1,MIN(1,$A67/$D$22))+IF($A67=36,$D$23,0)</f>
        <v/>
      </c>
      <c r="M67" s="19">
        <f>$D$26</f>
        <v/>
      </c>
      <c r="N67" s="19">
        <f>L67-M67</f>
        <v/>
      </c>
      <c r="O67" s="19">
        <f>O66+N67</f>
        <v/>
      </c>
      <c r="P67">
        <f>IF(AND(O67&gt;=0,O66&lt;0),$A67,"")</f>
        <v/>
      </c>
      <c r="Q67" s="9" t="n"/>
      <c r="R67" s="19">
        <f>IF(Q67="","",R66+Q67)</f>
        <v/>
      </c>
    </row>
    <row r="68">
      <c r="A68" t="n">
        <v>26</v>
      </c>
      <c r="B68" s="19">
        <f>$B$25*IF($B$22&lt;=0,1,MIN(1,$A68/$B$22))+IF($A68=36,$B$23,0)</f>
        <v/>
      </c>
      <c r="C68" s="19">
        <f>$B$26</f>
        <v/>
      </c>
      <c r="D68" s="19">
        <f>B68-C68</f>
        <v/>
      </c>
      <c r="E68" s="19">
        <f>E67+D68</f>
        <v/>
      </c>
      <c r="F68">
        <f>IF(AND(E68&gt;=0,E67&lt;0),$A68,"")</f>
        <v/>
      </c>
      <c r="G68" s="19">
        <f>$C$25*IF($C$22&lt;=0,1,MIN(1,$A68/$C$22))+IF($A68=36,$C$23,0)</f>
        <v/>
      </c>
      <c r="H68" s="19">
        <f>$C$26</f>
        <v/>
      </c>
      <c r="I68" s="19">
        <f>G68-H68</f>
        <v/>
      </c>
      <c r="J68" s="19">
        <f>J67+I68</f>
        <v/>
      </c>
      <c r="K68">
        <f>IF(AND(J68&gt;=0,J67&lt;0),$A68,"")</f>
        <v/>
      </c>
      <c r="L68" s="19">
        <f>$D$25*IF($D$22&lt;=0,1,MIN(1,$A68/$D$22))+IF($A68=36,$D$23,0)</f>
        <v/>
      </c>
      <c r="M68" s="19">
        <f>$D$26</f>
        <v/>
      </c>
      <c r="N68" s="19">
        <f>L68-M68</f>
        <v/>
      </c>
      <c r="O68" s="19">
        <f>O67+N68</f>
        <v/>
      </c>
      <c r="P68">
        <f>IF(AND(O68&gt;=0,O67&lt;0),$A68,"")</f>
        <v/>
      </c>
      <c r="Q68" s="9" t="n"/>
      <c r="R68" s="19">
        <f>IF(Q68="","",R67+Q68)</f>
        <v/>
      </c>
    </row>
    <row r="69">
      <c r="A69" t="n">
        <v>27</v>
      </c>
      <c r="B69" s="19">
        <f>$B$25*IF($B$22&lt;=0,1,MIN(1,$A69/$B$22))+IF($A69=36,$B$23,0)</f>
        <v/>
      </c>
      <c r="C69" s="19">
        <f>$B$26</f>
        <v/>
      </c>
      <c r="D69" s="19">
        <f>B69-C69</f>
        <v/>
      </c>
      <c r="E69" s="19">
        <f>E68+D69</f>
        <v/>
      </c>
      <c r="F69">
        <f>IF(AND(E69&gt;=0,E68&lt;0),$A69,"")</f>
        <v/>
      </c>
      <c r="G69" s="19">
        <f>$C$25*IF($C$22&lt;=0,1,MIN(1,$A69/$C$22))+IF($A69=36,$C$23,0)</f>
        <v/>
      </c>
      <c r="H69" s="19">
        <f>$C$26</f>
        <v/>
      </c>
      <c r="I69" s="19">
        <f>G69-H69</f>
        <v/>
      </c>
      <c r="J69" s="19">
        <f>J68+I69</f>
        <v/>
      </c>
      <c r="K69">
        <f>IF(AND(J69&gt;=0,J68&lt;0),$A69,"")</f>
        <v/>
      </c>
      <c r="L69" s="19">
        <f>$D$25*IF($D$22&lt;=0,1,MIN(1,$A69/$D$22))+IF($A69=36,$D$23,0)</f>
        <v/>
      </c>
      <c r="M69" s="19">
        <f>$D$26</f>
        <v/>
      </c>
      <c r="N69" s="19">
        <f>L69-M69</f>
        <v/>
      </c>
      <c r="O69" s="19">
        <f>O68+N69</f>
        <v/>
      </c>
      <c r="P69">
        <f>IF(AND(O69&gt;=0,O68&lt;0),$A69,"")</f>
        <v/>
      </c>
      <c r="Q69" s="9" t="n"/>
      <c r="R69" s="19">
        <f>IF(Q69="","",R68+Q69)</f>
        <v/>
      </c>
    </row>
    <row r="70">
      <c r="A70" t="n">
        <v>28</v>
      </c>
      <c r="B70" s="19">
        <f>$B$25*IF($B$22&lt;=0,1,MIN(1,$A70/$B$22))+IF($A70=36,$B$23,0)</f>
        <v/>
      </c>
      <c r="C70" s="19">
        <f>$B$26</f>
        <v/>
      </c>
      <c r="D70" s="19">
        <f>B70-C70</f>
        <v/>
      </c>
      <c r="E70" s="19">
        <f>E69+D70</f>
        <v/>
      </c>
      <c r="F70">
        <f>IF(AND(E70&gt;=0,E69&lt;0),$A70,"")</f>
        <v/>
      </c>
      <c r="G70" s="19">
        <f>$C$25*IF($C$22&lt;=0,1,MIN(1,$A70/$C$22))+IF($A70=36,$C$23,0)</f>
        <v/>
      </c>
      <c r="H70" s="19">
        <f>$C$26</f>
        <v/>
      </c>
      <c r="I70" s="19">
        <f>G70-H70</f>
        <v/>
      </c>
      <c r="J70" s="19">
        <f>J69+I70</f>
        <v/>
      </c>
      <c r="K70">
        <f>IF(AND(J70&gt;=0,J69&lt;0),$A70,"")</f>
        <v/>
      </c>
      <c r="L70" s="19">
        <f>$D$25*IF($D$22&lt;=0,1,MIN(1,$A70/$D$22))+IF($A70=36,$D$23,0)</f>
        <v/>
      </c>
      <c r="M70" s="19">
        <f>$D$26</f>
        <v/>
      </c>
      <c r="N70" s="19">
        <f>L70-M70</f>
        <v/>
      </c>
      <c r="O70" s="19">
        <f>O69+N70</f>
        <v/>
      </c>
      <c r="P70">
        <f>IF(AND(O70&gt;=0,O69&lt;0),$A70,"")</f>
        <v/>
      </c>
      <c r="Q70" s="9" t="n"/>
      <c r="R70" s="19">
        <f>IF(Q70="","",R69+Q70)</f>
        <v/>
      </c>
    </row>
    <row r="71">
      <c r="A71" t="n">
        <v>29</v>
      </c>
      <c r="B71" s="19">
        <f>$B$25*IF($B$22&lt;=0,1,MIN(1,$A71/$B$22))+IF($A71=36,$B$23,0)</f>
        <v/>
      </c>
      <c r="C71" s="19">
        <f>$B$26</f>
        <v/>
      </c>
      <c r="D71" s="19">
        <f>B71-C71</f>
        <v/>
      </c>
      <c r="E71" s="19">
        <f>E70+D71</f>
        <v/>
      </c>
      <c r="F71">
        <f>IF(AND(E71&gt;=0,E70&lt;0),$A71,"")</f>
        <v/>
      </c>
      <c r="G71" s="19">
        <f>$C$25*IF($C$22&lt;=0,1,MIN(1,$A71/$C$22))+IF($A71=36,$C$23,0)</f>
        <v/>
      </c>
      <c r="H71" s="19">
        <f>$C$26</f>
        <v/>
      </c>
      <c r="I71" s="19">
        <f>G71-H71</f>
        <v/>
      </c>
      <c r="J71" s="19">
        <f>J70+I71</f>
        <v/>
      </c>
      <c r="K71">
        <f>IF(AND(J71&gt;=0,J70&lt;0),$A71,"")</f>
        <v/>
      </c>
      <c r="L71" s="19">
        <f>$D$25*IF($D$22&lt;=0,1,MIN(1,$A71/$D$22))+IF($A71=36,$D$23,0)</f>
        <v/>
      </c>
      <c r="M71" s="19">
        <f>$D$26</f>
        <v/>
      </c>
      <c r="N71" s="19">
        <f>L71-M71</f>
        <v/>
      </c>
      <c r="O71" s="19">
        <f>O70+N71</f>
        <v/>
      </c>
      <c r="P71">
        <f>IF(AND(O71&gt;=0,O70&lt;0),$A71,"")</f>
        <v/>
      </c>
      <c r="Q71" s="9" t="n"/>
      <c r="R71" s="19">
        <f>IF(Q71="","",R70+Q71)</f>
        <v/>
      </c>
    </row>
    <row r="72">
      <c r="A72" t="n">
        <v>30</v>
      </c>
      <c r="B72" s="19">
        <f>$B$25*IF($B$22&lt;=0,1,MIN(1,$A72/$B$22))+IF($A72=36,$B$23,0)</f>
        <v/>
      </c>
      <c r="C72" s="19">
        <f>$B$26</f>
        <v/>
      </c>
      <c r="D72" s="19">
        <f>B72-C72</f>
        <v/>
      </c>
      <c r="E72" s="19">
        <f>E71+D72</f>
        <v/>
      </c>
      <c r="F72">
        <f>IF(AND(E72&gt;=0,E71&lt;0),$A72,"")</f>
        <v/>
      </c>
      <c r="G72" s="19">
        <f>$C$25*IF($C$22&lt;=0,1,MIN(1,$A72/$C$22))+IF($A72=36,$C$23,0)</f>
        <v/>
      </c>
      <c r="H72" s="19">
        <f>$C$26</f>
        <v/>
      </c>
      <c r="I72" s="19">
        <f>G72-H72</f>
        <v/>
      </c>
      <c r="J72" s="19">
        <f>J71+I72</f>
        <v/>
      </c>
      <c r="K72">
        <f>IF(AND(J72&gt;=0,J71&lt;0),$A72,"")</f>
        <v/>
      </c>
      <c r="L72" s="19">
        <f>$D$25*IF($D$22&lt;=0,1,MIN(1,$A72/$D$22))+IF($A72=36,$D$23,0)</f>
        <v/>
      </c>
      <c r="M72" s="19">
        <f>$D$26</f>
        <v/>
      </c>
      <c r="N72" s="19">
        <f>L72-M72</f>
        <v/>
      </c>
      <c r="O72" s="19">
        <f>O71+N72</f>
        <v/>
      </c>
      <c r="P72">
        <f>IF(AND(O72&gt;=0,O71&lt;0),$A72,"")</f>
        <v/>
      </c>
      <c r="Q72" s="9" t="n"/>
      <c r="R72" s="19">
        <f>IF(Q72="","",R71+Q72)</f>
        <v/>
      </c>
    </row>
    <row r="73">
      <c r="A73" t="n">
        <v>31</v>
      </c>
      <c r="B73" s="19">
        <f>$B$25*IF($B$22&lt;=0,1,MIN(1,$A73/$B$22))+IF($A73=36,$B$23,0)</f>
        <v/>
      </c>
      <c r="C73" s="19">
        <f>$B$26</f>
        <v/>
      </c>
      <c r="D73" s="19">
        <f>B73-C73</f>
        <v/>
      </c>
      <c r="E73" s="19">
        <f>E72+D73</f>
        <v/>
      </c>
      <c r="F73">
        <f>IF(AND(E73&gt;=0,E72&lt;0),$A73,"")</f>
        <v/>
      </c>
      <c r="G73" s="19">
        <f>$C$25*IF($C$22&lt;=0,1,MIN(1,$A73/$C$22))+IF($A73=36,$C$23,0)</f>
        <v/>
      </c>
      <c r="H73" s="19">
        <f>$C$26</f>
        <v/>
      </c>
      <c r="I73" s="19">
        <f>G73-H73</f>
        <v/>
      </c>
      <c r="J73" s="19">
        <f>J72+I73</f>
        <v/>
      </c>
      <c r="K73">
        <f>IF(AND(J73&gt;=0,J72&lt;0),$A73,"")</f>
        <v/>
      </c>
      <c r="L73" s="19">
        <f>$D$25*IF($D$22&lt;=0,1,MIN(1,$A73/$D$22))+IF($A73=36,$D$23,0)</f>
        <v/>
      </c>
      <c r="M73" s="19">
        <f>$D$26</f>
        <v/>
      </c>
      <c r="N73" s="19">
        <f>L73-M73</f>
        <v/>
      </c>
      <c r="O73" s="19">
        <f>O72+N73</f>
        <v/>
      </c>
      <c r="P73">
        <f>IF(AND(O73&gt;=0,O72&lt;0),$A73,"")</f>
        <v/>
      </c>
      <c r="Q73" s="9" t="n"/>
      <c r="R73" s="19">
        <f>IF(Q73="","",R72+Q73)</f>
        <v/>
      </c>
    </row>
    <row r="74">
      <c r="A74" t="n">
        <v>32</v>
      </c>
      <c r="B74" s="19">
        <f>$B$25*IF($B$22&lt;=0,1,MIN(1,$A74/$B$22))+IF($A74=36,$B$23,0)</f>
        <v/>
      </c>
      <c r="C74" s="19">
        <f>$B$26</f>
        <v/>
      </c>
      <c r="D74" s="19">
        <f>B74-C74</f>
        <v/>
      </c>
      <c r="E74" s="19">
        <f>E73+D74</f>
        <v/>
      </c>
      <c r="F74">
        <f>IF(AND(E74&gt;=0,E73&lt;0),$A74,"")</f>
        <v/>
      </c>
      <c r="G74" s="19">
        <f>$C$25*IF($C$22&lt;=0,1,MIN(1,$A74/$C$22))+IF($A74=36,$C$23,0)</f>
        <v/>
      </c>
      <c r="H74" s="19">
        <f>$C$26</f>
        <v/>
      </c>
      <c r="I74" s="19">
        <f>G74-H74</f>
        <v/>
      </c>
      <c r="J74" s="19">
        <f>J73+I74</f>
        <v/>
      </c>
      <c r="K74">
        <f>IF(AND(J74&gt;=0,J73&lt;0),$A74,"")</f>
        <v/>
      </c>
      <c r="L74" s="19">
        <f>$D$25*IF($D$22&lt;=0,1,MIN(1,$A74/$D$22))+IF($A74=36,$D$23,0)</f>
        <v/>
      </c>
      <c r="M74" s="19">
        <f>$D$26</f>
        <v/>
      </c>
      <c r="N74" s="19">
        <f>L74-M74</f>
        <v/>
      </c>
      <c r="O74" s="19">
        <f>O73+N74</f>
        <v/>
      </c>
      <c r="P74">
        <f>IF(AND(O74&gt;=0,O73&lt;0),$A74,"")</f>
        <v/>
      </c>
      <c r="Q74" s="9" t="n"/>
      <c r="R74" s="19">
        <f>IF(Q74="","",R73+Q74)</f>
        <v/>
      </c>
    </row>
    <row r="75">
      <c r="A75" t="n">
        <v>33</v>
      </c>
      <c r="B75" s="19">
        <f>$B$25*IF($B$22&lt;=0,1,MIN(1,$A75/$B$22))+IF($A75=36,$B$23,0)</f>
        <v/>
      </c>
      <c r="C75" s="19">
        <f>$B$26</f>
        <v/>
      </c>
      <c r="D75" s="19">
        <f>B75-C75</f>
        <v/>
      </c>
      <c r="E75" s="19">
        <f>E74+D75</f>
        <v/>
      </c>
      <c r="F75">
        <f>IF(AND(E75&gt;=0,E74&lt;0),$A75,"")</f>
        <v/>
      </c>
      <c r="G75" s="19">
        <f>$C$25*IF($C$22&lt;=0,1,MIN(1,$A75/$C$22))+IF($A75=36,$C$23,0)</f>
        <v/>
      </c>
      <c r="H75" s="19">
        <f>$C$26</f>
        <v/>
      </c>
      <c r="I75" s="19">
        <f>G75-H75</f>
        <v/>
      </c>
      <c r="J75" s="19">
        <f>J74+I75</f>
        <v/>
      </c>
      <c r="K75">
        <f>IF(AND(J75&gt;=0,J74&lt;0),$A75,"")</f>
        <v/>
      </c>
      <c r="L75" s="19">
        <f>$D$25*IF($D$22&lt;=0,1,MIN(1,$A75/$D$22))+IF($A75=36,$D$23,0)</f>
        <v/>
      </c>
      <c r="M75" s="19">
        <f>$D$26</f>
        <v/>
      </c>
      <c r="N75" s="19">
        <f>L75-M75</f>
        <v/>
      </c>
      <c r="O75" s="19">
        <f>O74+N75</f>
        <v/>
      </c>
      <c r="P75">
        <f>IF(AND(O75&gt;=0,O74&lt;0),$A75,"")</f>
        <v/>
      </c>
      <c r="Q75" s="9" t="n"/>
      <c r="R75" s="19">
        <f>IF(Q75="","",R74+Q75)</f>
        <v/>
      </c>
    </row>
    <row r="76">
      <c r="A76" t="n">
        <v>34</v>
      </c>
      <c r="B76" s="19">
        <f>$B$25*IF($B$22&lt;=0,1,MIN(1,$A76/$B$22))+IF($A76=36,$B$23,0)</f>
        <v/>
      </c>
      <c r="C76" s="19">
        <f>$B$26</f>
        <v/>
      </c>
      <c r="D76" s="19">
        <f>B76-C76</f>
        <v/>
      </c>
      <c r="E76" s="19">
        <f>E75+D76</f>
        <v/>
      </c>
      <c r="F76">
        <f>IF(AND(E76&gt;=0,E75&lt;0),$A76,"")</f>
        <v/>
      </c>
      <c r="G76" s="19">
        <f>$C$25*IF($C$22&lt;=0,1,MIN(1,$A76/$C$22))+IF($A76=36,$C$23,0)</f>
        <v/>
      </c>
      <c r="H76" s="19">
        <f>$C$26</f>
        <v/>
      </c>
      <c r="I76" s="19">
        <f>G76-H76</f>
        <v/>
      </c>
      <c r="J76" s="19">
        <f>J75+I76</f>
        <v/>
      </c>
      <c r="K76">
        <f>IF(AND(J76&gt;=0,J75&lt;0),$A76,"")</f>
        <v/>
      </c>
      <c r="L76" s="19">
        <f>$D$25*IF($D$22&lt;=0,1,MIN(1,$A76/$D$22))+IF($A76=36,$D$23,0)</f>
        <v/>
      </c>
      <c r="M76" s="19">
        <f>$D$26</f>
        <v/>
      </c>
      <c r="N76" s="19">
        <f>L76-M76</f>
        <v/>
      </c>
      <c r="O76" s="19">
        <f>O75+N76</f>
        <v/>
      </c>
      <c r="P76">
        <f>IF(AND(O76&gt;=0,O75&lt;0),$A76,"")</f>
        <v/>
      </c>
      <c r="Q76" s="9" t="n"/>
      <c r="R76" s="19">
        <f>IF(Q76="","",R75+Q76)</f>
        <v/>
      </c>
    </row>
    <row r="77">
      <c r="A77" t="n">
        <v>35</v>
      </c>
      <c r="B77" s="19">
        <f>$B$25*IF($B$22&lt;=0,1,MIN(1,$A77/$B$22))+IF($A77=36,$B$23,0)</f>
        <v/>
      </c>
      <c r="C77" s="19">
        <f>$B$26</f>
        <v/>
      </c>
      <c r="D77" s="19">
        <f>B77-C77</f>
        <v/>
      </c>
      <c r="E77" s="19">
        <f>E76+D77</f>
        <v/>
      </c>
      <c r="F77">
        <f>IF(AND(E77&gt;=0,E76&lt;0),$A77,"")</f>
        <v/>
      </c>
      <c r="G77" s="19">
        <f>$C$25*IF($C$22&lt;=0,1,MIN(1,$A77/$C$22))+IF($A77=36,$C$23,0)</f>
        <v/>
      </c>
      <c r="H77" s="19">
        <f>$C$26</f>
        <v/>
      </c>
      <c r="I77" s="19">
        <f>G77-H77</f>
        <v/>
      </c>
      <c r="J77" s="19">
        <f>J76+I77</f>
        <v/>
      </c>
      <c r="K77">
        <f>IF(AND(J77&gt;=0,J76&lt;0),$A77,"")</f>
        <v/>
      </c>
      <c r="L77" s="19">
        <f>$D$25*IF($D$22&lt;=0,1,MIN(1,$A77/$D$22))+IF($A77=36,$D$23,0)</f>
        <v/>
      </c>
      <c r="M77" s="19">
        <f>$D$26</f>
        <v/>
      </c>
      <c r="N77" s="19">
        <f>L77-M77</f>
        <v/>
      </c>
      <c r="O77" s="19">
        <f>O76+N77</f>
        <v/>
      </c>
      <c r="P77">
        <f>IF(AND(O77&gt;=0,O76&lt;0),$A77,"")</f>
        <v/>
      </c>
      <c r="Q77" s="9" t="n"/>
      <c r="R77" s="19">
        <f>IF(Q77="","",R76+Q77)</f>
        <v/>
      </c>
    </row>
    <row r="78">
      <c r="A78" t="n">
        <v>36</v>
      </c>
      <c r="B78" s="19">
        <f>$B$25*IF($B$22&lt;=0,1,MIN(1,$A78/$B$22))+IF($A78=36,$B$23,0)</f>
        <v/>
      </c>
      <c r="C78" s="19">
        <f>$B$26</f>
        <v/>
      </c>
      <c r="D78" s="19">
        <f>B78-C78</f>
        <v/>
      </c>
      <c r="E78" s="19">
        <f>E77+D78</f>
        <v/>
      </c>
      <c r="F78">
        <f>IF(AND(E78&gt;=0,E77&lt;0),$A78,"")</f>
        <v/>
      </c>
      <c r="G78" s="19">
        <f>$C$25*IF($C$22&lt;=0,1,MIN(1,$A78/$C$22))+IF($A78=36,$C$23,0)</f>
        <v/>
      </c>
      <c r="H78" s="19">
        <f>$C$26</f>
        <v/>
      </c>
      <c r="I78" s="19">
        <f>G78-H78</f>
        <v/>
      </c>
      <c r="J78" s="19">
        <f>J77+I78</f>
        <v/>
      </c>
      <c r="K78">
        <f>IF(AND(J78&gt;=0,J77&lt;0),$A78,"")</f>
        <v/>
      </c>
      <c r="L78" s="19">
        <f>$D$25*IF($D$22&lt;=0,1,MIN(1,$A78/$D$22))+IF($A78=36,$D$23,0)</f>
        <v/>
      </c>
      <c r="M78" s="19">
        <f>$D$26</f>
        <v/>
      </c>
      <c r="N78" s="19">
        <f>L78-M78</f>
        <v/>
      </c>
      <c r="O78" s="19">
        <f>O77+N78</f>
        <v/>
      </c>
      <c r="P78">
        <f>IF(AND(O78&gt;=0,O77&lt;0),$A78,"")</f>
        <v/>
      </c>
      <c r="Q78" s="9" t="n"/>
      <c r="R78" s="19">
        <f>IF(Q78="","",R77+Q78)</f>
        <v/>
      </c>
    </row>
  </sheetData>
  <mergeCells count="2">
    <mergeCell ref="B5:H5"/>
    <mergeCell ref="B4:H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78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4" t="inlineStr">
        <is>
          <t>ROI report</t>
        </is>
      </c>
    </row>
    <row r="2">
      <c r="A2" s="5" t="inlineStr">
        <is>
          <t>Amber cells are inputs. Fill in all three cases; the cautious case is the one to plan for.</t>
        </is>
      </c>
    </row>
    <row r="4">
      <c r="A4" t="inlineStr">
        <is>
          <t>Decision</t>
        </is>
      </c>
      <c r="B4" s="6" t="n"/>
    </row>
    <row r="5">
      <c r="A5" t="inlineStr">
        <is>
          <t>Prepared / review dates</t>
        </is>
      </c>
      <c r="B5" s="6" t="n"/>
    </row>
    <row r="8">
      <c r="A8" s="7" t="inlineStr">
        <is>
          <t>Assumption</t>
        </is>
      </c>
      <c r="B8" s="8" t="inlineStr">
        <is>
          <t>Cautious</t>
        </is>
      </c>
      <c r="C8" s="8" t="inlineStr">
        <is>
          <t>Expected</t>
        </is>
      </c>
      <c r="D8" s="8" t="inlineStr">
        <is>
          <t>Optimistic</t>
        </is>
      </c>
      <c r="E8" s="8" t="inlineStr">
        <is>
          <t>Where the number comes from</t>
        </is>
      </c>
    </row>
    <row r="9">
      <c r="A9" t="inlineStr">
        <is>
          <t>Equipment / purchase price</t>
        </is>
      </c>
      <c r="B9" s="9" t="n"/>
      <c r="C9" s="9" t="n"/>
      <c r="D9" s="9" t="n"/>
      <c r="E9" s="10" t="n"/>
    </row>
    <row r="10">
      <c r="A10" t="inlineStr">
        <is>
          <t>Installation, setup and training</t>
        </is>
      </c>
      <c r="B10" s="9" t="n"/>
      <c r="C10" s="9" t="n"/>
      <c r="D10" s="9" t="n"/>
      <c r="E10" s="10" t="n"/>
    </row>
    <row r="11">
      <c r="A11" t="inlineStr">
        <is>
          <t>Your own hours to set it up</t>
        </is>
      </c>
      <c r="B11" s="11" t="n"/>
      <c r="C11" s="11" t="n"/>
      <c r="D11" s="11" t="n"/>
      <c r="E11" s="10" t="n"/>
    </row>
    <row r="12">
      <c r="A12" t="inlineStr">
        <is>
          <t>Value of one hour of your time</t>
        </is>
      </c>
      <c r="B12" s="9" t="n"/>
      <c r="C12" s="9" t="n"/>
      <c r="D12" s="9" t="n"/>
      <c r="E12" s="10" t="n"/>
    </row>
    <row r="13">
      <c r="A13" s="3" t="inlineStr">
        <is>
          <t>Upfront cost</t>
        </is>
      </c>
      <c r="B13" s="12">
        <f>B9+B10+B11*B12</f>
        <v/>
      </c>
      <c r="C13" s="12">
        <f>C9+C10+C11*C12</f>
        <v/>
      </c>
      <c r="D13" s="12">
        <f>D9+D10+D11*D12</f>
        <v/>
      </c>
      <c r="E13" s="13" t="n"/>
    </row>
    <row r="14">
      <c r="A14" t="inlineStr">
        <is>
          <t>Jobs moved in-house per month</t>
        </is>
      </c>
      <c r="B14" s="11" t="n"/>
      <c r="C14" s="11" t="n"/>
      <c r="D14" s="11" t="n"/>
      <c r="E14" s="10" t="n"/>
    </row>
    <row r="15">
      <c r="A15" t="inlineStr">
        <is>
          <t>Outsourcing cost per job (saved)</t>
        </is>
      </c>
      <c r="B15" s="9" t="n"/>
      <c r="C15" s="9" t="n"/>
      <c r="D15" s="9" t="n"/>
      <c r="E15" s="10" t="n"/>
    </row>
    <row r="16">
      <c r="A16" t="inlineStr">
        <is>
          <t>In-house cost per job (ink, media, power)</t>
        </is>
      </c>
      <c r="B16" s="9" t="n"/>
      <c r="C16" s="9" t="n"/>
      <c r="D16" s="9" t="n"/>
      <c r="E16" s="10" t="n"/>
    </row>
    <row r="17">
      <c r="A17" t="inlineStr">
        <is>
          <t>New jobs per month</t>
        </is>
      </c>
      <c r="B17" s="11" t="n"/>
      <c r="C17" s="11" t="n"/>
      <c r="D17" s="11" t="n"/>
      <c r="E17" s="10" t="n"/>
    </row>
    <row r="18">
      <c r="A18" t="inlineStr">
        <is>
          <t>Gross profit per new job</t>
        </is>
      </c>
      <c r="B18" s="9" t="n"/>
      <c r="C18" s="9" t="n"/>
      <c r="D18" s="9" t="n"/>
      <c r="E18" s="10" t="n"/>
    </row>
    <row r="19">
      <c r="A19" t="inlineStr">
        <is>
          <t>Service contract per month</t>
        </is>
      </c>
      <c r="B19" s="9" t="n"/>
      <c r="C19" s="9" t="n"/>
      <c r="D19" s="9" t="n"/>
      <c r="E19" s="10" t="n"/>
    </row>
    <row r="20">
      <c r="A20" t="inlineStr">
        <is>
          <t>Operator hours per month</t>
        </is>
      </c>
      <c r="B20" s="11" t="n"/>
      <c r="C20" s="11" t="n"/>
      <c r="D20" s="11" t="n"/>
      <c r="E20" s="10" t="n"/>
    </row>
    <row r="21">
      <c r="A21" t="inlineStr">
        <is>
          <t>Operator cost per hour</t>
        </is>
      </c>
      <c r="B21" s="9" t="n"/>
      <c r="C21" s="9" t="n"/>
      <c r="D21" s="9" t="n"/>
      <c r="E21" s="10" t="n"/>
    </row>
    <row r="22">
      <c r="A22" t="inlineStr">
        <is>
          <t>Months to reach full speed</t>
        </is>
      </c>
      <c r="B22" s="11" t="n"/>
      <c r="C22" s="11" t="n"/>
      <c r="D22" s="11" t="n"/>
      <c r="E22" s="10" t="n"/>
    </row>
    <row r="23">
      <c r="A23" t="inlineStr">
        <is>
          <t>Resale value after 3 years</t>
        </is>
      </c>
      <c r="B23" s="9" t="n"/>
      <c r="C23" s="9" t="n"/>
      <c r="D23" s="9" t="n"/>
      <c r="E23" s="10" t="n"/>
    </row>
    <row r="24">
      <c r="A24" t="inlineStr">
        <is>
          <t>Discount rate per year (for NPV)</t>
        </is>
      </c>
      <c r="B24" s="14" t="n"/>
      <c r="C24" s="14" t="n"/>
      <c r="D24" s="14" t="n"/>
      <c r="E24" s="10" t="n"/>
    </row>
    <row r="25">
      <c r="A25" s="3" t="inlineStr">
        <is>
          <t>Monthly benefit at full speed</t>
        </is>
      </c>
      <c r="B25" s="12">
        <f>B14*(B15-B16)+B17*B18</f>
        <v/>
      </c>
      <c r="C25" s="12">
        <f>C14*(C15-C16)+C17*C18</f>
        <v/>
      </c>
      <c r="D25" s="12">
        <f>D14*(D15-D16)+D17*D18</f>
        <v/>
      </c>
      <c r="E25" s="13" t="n"/>
    </row>
    <row r="26">
      <c r="A26" s="3" t="inlineStr">
        <is>
          <t>Monthly running cost</t>
        </is>
      </c>
      <c r="B26" s="12">
        <f>B19+B20*B21</f>
        <v/>
      </c>
      <c r="C26" s="12">
        <f>C19+C20*C21</f>
        <v/>
      </c>
      <c r="D26" s="12">
        <f>D19+D20*D21</f>
        <v/>
      </c>
      <c r="E26" s="13" t="n"/>
    </row>
    <row r="27">
      <c r="A27" s="3" t="inlineStr">
        <is>
          <t>Monthly net at full speed</t>
        </is>
      </c>
      <c r="B27" s="12">
        <f>B25-B26</f>
        <v/>
      </c>
      <c r="C27" s="12">
        <f>C25-C26</f>
        <v/>
      </c>
      <c r="D27" s="12">
        <f>D25-D26</f>
        <v/>
      </c>
      <c r="E27" s="13" t="n"/>
    </row>
    <row r="28">
      <c r="E28" s="13" t="n"/>
    </row>
    <row r="29">
      <c r="A29" s="7" t="inlineStr">
        <is>
          <t>ROI REPORT: results over 3 years</t>
        </is>
      </c>
      <c r="B29" s="8" t="inlineStr">
        <is>
          <t>Cautious</t>
        </is>
      </c>
      <c r="C29" s="8" t="inlineStr">
        <is>
          <t>Expected</t>
        </is>
      </c>
      <c r="D29" s="8" t="inlineStr">
        <is>
          <t>Optimistic</t>
        </is>
      </c>
      <c r="E29" s="15" t="inlineStr">
        <is>
          <t>How it's calculated</t>
        </is>
      </c>
    </row>
    <row r="30">
      <c r="A30" s="3" t="inlineStr">
        <is>
          <t>Total cost</t>
        </is>
      </c>
      <c r="B30" s="12">
        <f>B13+SUM(C42:C78)</f>
        <v/>
      </c>
      <c r="C30" s="12">
        <f>C13+SUM(H42:H78)</f>
        <v/>
      </c>
      <c r="D30" s="12">
        <f>D13+SUM(M42:M78)</f>
        <v/>
      </c>
      <c r="E30" s="16" t="inlineStr">
        <is>
          <t>Upfront + running costs for 36 months</t>
        </is>
      </c>
    </row>
    <row r="31">
      <c r="A31" s="3" t="inlineStr">
        <is>
          <t>Total benefit</t>
        </is>
      </c>
      <c r="B31" s="12">
        <f>SUM(B42:B78)</f>
        <v/>
      </c>
      <c r="C31" s="12">
        <f>SUM(G42:G78)</f>
        <v/>
      </c>
      <c r="D31" s="12">
        <f>SUM(L42:L78)</f>
        <v/>
      </c>
      <c r="E31" s="16" t="inlineStr">
        <is>
          <t>Savings + profit on new jobs + resale value</t>
        </is>
      </c>
    </row>
    <row r="32">
      <c r="A32" s="3" t="inlineStr">
        <is>
          <t>Net gain</t>
        </is>
      </c>
      <c r="B32" s="12">
        <f>B31-B30</f>
        <v/>
      </c>
      <c r="C32" s="12">
        <f>C31-C30</f>
        <v/>
      </c>
      <c r="D32" s="12">
        <f>D31-D30</f>
        <v/>
      </c>
      <c r="E32" s="16" t="inlineStr">
        <is>
          <t>Total benefit - total cost</t>
        </is>
      </c>
    </row>
    <row r="33">
      <c r="A33" s="3" t="inlineStr">
        <is>
          <t>ROI</t>
        </is>
      </c>
      <c r="B33" s="17">
        <f>IF(B30=0,0,B32/B30)</f>
        <v/>
      </c>
      <c r="C33" s="17">
        <f>IF(C30=0,0,C32/C30)</f>
        <v/>
      </c>
      <c r="D33" s="17">
        <f>IF(D30=0,0,D32/D30)</f>
        <v/>
      </c>
      <c r="E33" s="16" t="inlineStr">
        <is>
          <t>Net gain / total cost</t>
        </is>
      </c>
    </row>
    <row r="34">
      <c r="A34" s="3" t="inlineStr">
        <is>
          <t>Payback month</t>
        </is>
      </c>
      <c r="B34" s="18">
        <f>IF(COUNT(F42:F78)=0,"Not within 36 months",MIN(F42:F78))</f>
        <v/>
      </c>
      <c r="C34" s="18">
        <f>IF(COUNT(K42:K78)=0,"Not within 36 months",MIN(K42:K78))</f>
        <v/>
      </c>
      <c r="D34" s="18">
        <f>IF(COUNT(P42:P78)=0,"Not within 36 months",MIN(P42:P78))</f>
        <v/>
      </c>
      <c r="E34" s="16" t="inlineStr">
        <is>
          <t>First month the cumulative cash turns positive</t>
        </is>
      </c>
    </row>
    <row r="35">
      <c r="A35" s="3" t="inlineStr">
        <is>
          <t>Net present value</t>
        </is>
      </c>
      <c r="B35" s="12">
        <f>D42+NPV(B24/12,D43:D78)</f>
        <v/>
      </c>
      <c r="C35" s="12">
        <f>I42+NPV(C24/12,I43:I78)</f>
        <v/>
      </c>
      <c r="D35" s="12">
        <f>N42+NPV(D24/12,N43:N78)</f>
        <v/>
      </c>
      <c r="E35" s="16" t="inlineStr">
        <is>
          <t>Future months discounted at the rate in row 24</t>
        </is>
      </c>
    </row>
    <row r="37">
      <c r="A37" s="3" t="inlineStr">
        <is>
          <t>REVIEW: actual vs expected</t>
        </is>
      </c>
    </row>
    <row r="38">
      <c r="A38" t="inlineStr">
        <is>
          <t>Months of actuals entered (after month 0)</t>
        </is>
      </c>
      <c r="B38">
        <f>MAX(0,COUNT(Q42:Q78)-1)</f>
        <v/>
      </c>
    </row>
    <row r="39">
      <c r="A39" t="inlineStr">
        <is>
          <t>Actual cumulative cash minus expected, at that month</t>
        </is>
      </c>
      <c r="B39" s="19">
        <f>IF(COUNT(Q42:Q78)=0,"No actuals yet",INDEX(R42:R78,B38+1)-INDEX(J42:J78,B38+1))</f>
        <v/>
      </c>
      <c r="C39" s="5" t="inlineStr">
        <is>
          <t>Negative = behind the expected case</t>
        </is>
      </c>
    </row>
    <row r="40">
      <c r="A40" s="3" t="inlineStr">
        <is>
          <t>MONTHLY CASH</t>
        </is>
      </c>
      <c r="B40" s="3" t="inlineStr">
        <is>
          <t>Cautious</t>
        </is>
      </c>
      <c r="G40" s="3" t="inlineStr">
        <is>
          <t>Expected</t>
        </is>
      </c>
      <c r="L40" s="3" t="inlineStr">
        <is>
          <t>Optimistic</t>
        </is>
      </c>
      <c r="Q40" s="3" t="inlineStr">
        <is>
          <t>Actual (review)</t>
        </is>
      </c>
    </row>
    <row r="41">
      <c r="A41" s="7" t="inlineStr">
        <is>
          <t>Month</t>
        </is>
      </c>
      <c r="B41" s="8" t="inlineStr">
        <is>
          <t>Benefit</t>
        </is>
      </c>
      <c r="C41" s="8" t="inlineStr">
        <is>
          <t>Running cost</t>
        </is>
      </c>
      <c r="D41" s="8" t="inlineStr">
        <is>
          <t>Net</t>
        </is>
      </c>
      <c r="E41" s="8" t="inlineStr">
        <is>
          <t>Cumulative</t>
        </is>
      </c>
      <c r="F41" s="8" t="inlineStr">
        <is>
          <t>Payback</t>
        </is>
      </c>
      <c r="G41" s="8" t="inlineStr">
        <is>
          <t>Benefit</t>
        </is>
      </c>
      <c r="H41" s="8" t="inlineStr">
        <is>
          <t>Running cost</t>
        </is>
      </c>
      <c r="I41" s="8" t="inlineStr">
        <is>
          <t>Net</t>
        </is>
      </c>
      <c r="J41" s="8" t="inlineStr">
        <is>
          <t>Cumulative</t>
        </is>
      </c>
      <c r="K41" s="8" t="inlineStr">
        <is>
          <t>Payback</t>
        </is>
      </c>
      <c r="L41" s="8" t="inlineStr">
        <is>
          <t>Benefit</t>
        </is>
      </c>
      <c r="M41" s="8" t="inlineStr">
        <is>
          <t>Running cost</t>
        </is>
      </c>
      <c r="N41" s="8" t="inlineStr">
        <is>
          <t>Net</t>
        </is>
      </c>
      <c r="O41" s="8" t="inlineStr">
        <is>
          <t>Cumulative</t>
        </is>
      </c>
      <c r="P41" s="8" t="inlineStr">
        <is>
          <t>Payback</t>
        </is>
      </c>
      <c r="Q41" s="8" t="inlineStr">
        <is>
          <t>Actual net</t>
        </is>
      </c>
      <c r="R41" s="8" t="inlineStr">
        <is>
          <t>Actual cumulative</t>
        </is>
      </c>
    </row>
    <row r="42">
      <c r="A42" t="n">
        <v>0</v>
      </c>
      <c r="B42" s="19" t="n">
        <v>0</v>
      </c>
      <c r="C42" s="19" t="n">
        <v>0</v>
      </c>
      <c r="D42" s="19">
        <f>-$B$13</f>
        <v/>
      </c>
      <c r="E42" s="19">
        <f>D42</f>
        <v/>
      </c>
      <c r="F42">
        <f>""</f>
        <v/>
      </c>
      <c r="G42" s="19" t="n">
        <v>0</v>
      </c>
      <c r="H42" s="19" t="n">
        <v>0</v>
      </c>
      <c r="I42" s="19">
        <f>-$C$13</f>
        <v/>
      </c>
      <c r="J42" s="19">
        <f>I42</f>
        <v/>
      </c>
      <c r="K42">
        <f>""</f>
        <v/>
      </c>
      <c r="L42" s="19" t="n">
        <v>0</v>
      </c>
      <c r="M42" s="19" t="n">
        <v>0</v>
      </c>
      <c r="N42" s="19">
        <f>-$D$13</f>
        <v/>
      </c>
      <c r="O42" s="19">
        <f>N42</f>
        <v/>
      </c>
      <c r="P42">
        <f>""</f>
        <v/>
      </c>
      <c r="Q42" s="9" t="n"/>
      <c r="R42" s="19">
        <f>IF(Q42="","",Q42)</f>
        <v/>
      </c>
    </row>
    <row r="43">
      <c r="A43" t="n">
        <v>1</v>
      </c>
      <c r="B43" s="19">
        <f>$B$25*IF($B$22&lt;=0,1,MIN(1,$A43/$B$22))+IF($A43=36,$B$23,0)</f>
        <v/>
      </c>
      <c r="C43" s="19">
        <f>$B$26</f>
        <v/>
      </c>
      <c r="D43" s="19">
        <f>B43-C43</f>
        <v/>
      </c>
      <c r="E43" s="19">
        <f>E42+D43</f>
        <v/>
      </c>
      <c r="F43">
        <f>IF(AND(E43&gt;=0,E42&lt;0),$A43,"")</f>
        <v/>
      </c>
      <c r="G43" s="19">
        <f>$C$25*IF($C$22&lt;=0,1,MIN(1,$A43/$C$22))+IF($A43=36,$C$23,0)</f>
        <v/>
      </c>
      <c r="H43" s="19">
        <f>$C$26</f>
        <v/>
      </c>
      <c r="I43" s="19">
        <f>G43-H43</f>
        <v/>
      </c>
      <c r="J43" s="19">
        <f>J42+I43</f>
        <v/>
      </c>
      <c r="K43">
        <f>IF(AND(J43&gt;=0,J42&lt;0),$A43,"")</f>
        <v/>
      </c>
      <c r="L43" s="19">
        <f>$D$25*IF($D$22&lt;=0,1,MIN(1,$A43/$D$22))+IF($A43=36,$D$23,0)</f>
        <v/>
      </c>
      <c r="M43" s="19">
        <f>$D$26</f>
        <v/>
      </c>
      <c r="N43" s="19">
        <f>L43-M43</f>
        <v/>
      </c>
      <c r="O43" s="19">
        <f>O42+N43</f>
        <v/>
      </c>
      <c r="P43">
        <f>IF(AND(O43&gt;=0,O42&lt;0),$A43,"")</f>
        <v/>
      </c>
      <c r="Q43" s="9" t="n"/>
      <c r="R43" s="19">
        <f>IF(Q43="","",R42+Q43)</f>
        <v/>
      </c>
    </row>
    <row r="44">
      <c r="A44" t="n">
        <v>2</v>
      </c>
      <c r="B44" s="19">
        <f>$B$25*IF($B$22&lt;=0,1,MIN(1,$A44/$B$22))+IF($A44=36,$B$23,0)</f>
        <v/>
      </c>
      <c r="C44" s="19">
        <f>$B$26</f>
        <v/>
      </c>
      <c r="D44" s="19">
        <f>B44-C44</f>
        <v/>
      </c>
      <c r="E44" s="19">
        <f>E43+D44</f>
        <v/>
      </c>
      <c r="F44">
        <f>IF(AND(E44&gt;=0,E43&lt;0),$A44,"")</f>
        <v/>
      </c>
      <c r="G44" s="19">
        <f>$C$25*IF($C$22&lt;=0,1,MIN(1,$A44/$C$22))+IF($A44=36,$C$23,0)</f>
        <v/>
      </c>
      <c r="H44" s="19">
        <f>$C$26</f>
        <v/>
      </c>
      <c r="I44" s="19">
        <f>G44-H44</f>
        <v/>
      </c>
      <c r="J44" s="19">
        <f>J43+I44</f>
        <v/>
      </c>
      <c r="K44">
        <f>IF(AND(J44&gt;=0,J43&lt;0),$A44,"")</f>
        <v/>
      </c>
      <c r="L44" s="19">
        <f>$D$25*IF($D$22&lt;=0,1,MIN(1,$A44/$D$22))+IF($A44=36,$D$23,0)</f>
        <v/>
      </c>
      <c r="M44" s="19">
        <f>$D$26</f>
        <v/>
      </c>
      <c r="N44" s="19">
        <f>L44-M44</f>
        <v/>
      </c>
      <c r="O44" s="19">
        <f>O43+N44</f>
        <v/>
      </c>
      <c r="P44">
        <f>IF(AND(O44&gt;=0,O43&lt;0),$A44,"")</f>
        <v/>
      </c>
      <c r="Q44" s="9" t="n"/>
      <c r="R44" s="19">
        <f>IF(Q44="","",R43+Q44)</f>
        <v/>
      </c>
    </row>
    <row r="45">
      <c r="A45" t="n">
        <v>3</v>
      </c>
      <c r="B45" s="19">
        <f>$B$25*IF($B$22&lt;=0,1,MIN(1,$A45/$B$22))+IF($A45=36,$B$23,0)</f>
        <v/>
      </c>
      <c r="C45" s="19">
        <f>$B$26</f>
        <v/>
      </c>
      <c r="D45" s="19">
        <f>B45-C45</f>
        <v/>
      </c>
      <c r="E45" s="19">
        <f>E44+D45</f>
        <v/>
      </c>
      <c r="F45">
        <f>IF(AND(E45&gt;=0,E44&lt;0),$A45,"")</f>
        <v/>
      </c>
      <c r="G45" s="19">
        <f>$C$25*IF($C$22&lt;=0,1,MIN(1,$A45/$C$22))+IF($A45=36,$C$23,0)</f>
        <v/>
      </c>
      <c r="H45" s="19">
        <f>$C$26</f>
        <v/>
      </c>
      <c r="I45" s="19">
        <f>G45-H45</f>
        <v/>
      </c>
      <c r="J45" s="19">
        <f>J44+I45</f>
        <v/>
      </c>
      <c r="K45">
        <f>IF(AND(J45&gt;=0,J44&lt;0),$A45,"")</f>
        <v/>
      </c>
      <c r="L45" s="19">
        <f>$D$25*IF($D$22&lt;=0,1,MIN(1,$A45/$D$22))+IF($A45=36,$D$23,0)</f>
        <v/>
      </c>
      <c r="M45" s="19">
        <f>$D$26</f>
        <v/>
      </c>
      <c r="N45" s="19">
        <f>L45-M45</f>
        <v/>
      </c>
      <c r="O45" s="19">
        <f>O44+N45</f>
        <v/>
      </c>
      <c r="P45">
        <f>IF(AND(O45&gt;=0,O44&lt;0),$A45,"")</f>
        <v/>
      </c>
      <c r="Q45" s="9" t="n"/>
      <c r="R45" s="19">
        <f>IF(Q45="","",R44+Q45)</f>
        <v/>
      </c>
    </row>
    <row r="46">
      <c r="A46" t="n">
        <v>4</v>
      </c>
      <c r="B46" s="19">
        <f>$B$25*IF($B$22&lt;=0,1,MIN(1,$A46/$B$22))+IF($A46=36,$B$23,0)</f>
        <v/>
      </c>
      <c r="C46" s="19">
        <f>$B$26</f>
        <v/>
      </c>
      <c r="D46" s="19">
        <f>B46-C46</f>
        <v/>
      </c>
      <c r="E46" s="19">
        <f>E45+D46</f>
        <v/>
      </c>
      <c r="F46">
        <f>IF(AND(E46&gt;=0,E45&lt;0),$A46,"")</f>
        <v/>
      </c>
      <c r="G46" s="19">
        <f>$C$25*IF($C$22&lt;=0,1,MIN(1,$A46/$C$22))+IF($A46=36,$C$23,0)</f>
        <v/>
      </c>
      <c r="H46" s="19">
        <f>$C$26</f>
        <v/>
      </c>
      <c r="I46" s="19">
        <f>G46-H46</f>
        <v/>
      </c>
      <c r="J46" s="19">
        <f>J45+I46</f>
        <v/>
      </c>
      <c r="K46">
        <f>IF(AND(J46&gt;=0,J45&lt;0),$A46,"")</f>
        <v/>
      </c>
      <c r="L46" s="19">
        <f>$D$25*IF($D$22&lt;=0,1,MIN(1,$A46/$D$22))+IF($A46=36,$D$23,0)</f>
        <v/>
      </c>
      <c r="M46" s="19">
        <f>$D$26</f>
        <v/>
      </c>
      <c r="N46" s="19">
        <f>L46-M46</f>
        <v/>
      </c>
      <c r="O46" s="19">
        <f>O45+N46</f>
        <v/>
      </c>
      <c r="P46">
        <f>IF(AND(O46&gt;=0,O45&lt;0),$A46,"")</f>
        <v/>
      </c>
      <c r="Q46" s="9" t="n"/>
      <c r="R46" s="19">
        <f>IF(Q46="","",R45+Q46)</f>
        <v/>
      </c>
    </row>
    <row r="47">
      <c r="A47" t="n">
        <v>5</v>
      </c>
      <c r="B47" s="19">
        <f>$B$25*IF($B$22&lt;=0,1,MIN(1,$A47/$B$22))+IF($A47=36,$B$23,0)</f>
        <v/>
      </c>
      <c r="C47" s="19">
        <f>$B$26</f>
        <v/>
      </c>
      <c r="D47" s="19">
        <f>B47-C47</f>
        <v/>
      </c>
      <c r="E47" s="19">
        <f>E46+D47</f>
        <v/>
      </c>
      <c r="F47">
        <f>IF(AND(E47&gt;=0,E46&lt;0),$A47,"")</f>
        <v/>
      </c>
      <c r="G47" s="19">
        <f>$C$25*IF($C$22&lt;=0,1,MIN(1,$A47/$C$22))+IF($A47=36,$C$23,0)</f>
        <v/>
      </c>
      <c r="H47" s="19">
        <f>$C$26</f>
        <v/>
      </c>
      <c r="I47" s="19">
        <f>G47-H47</f>
        <v/>
      </c>
      <c r="J47" s="19">
        <f>J46+I47</f>
        <v/>
      </c>
      <c r="K47">
        <f>IF(AND(J47&gt;=0,J46&lt;0),$A47,"")</f>
        <v/>
      </c>
      <c r="L47" s="19">
        <f>$D$25*IF($D$22&lt;=0,1,MIN(1,$A47/$D$22))+IF($A47=36,$D$23,0)</f>
        <v/>
      </c>
      <c r="M47" s="19">
        <f>$D$26</f>
        <v/>
      </c>
      <c r="N47" s="19">
        <f>L47-M47</f>
        <v/>
      </c>
      <c r="O47" s="19">
        <f>O46+N47</f>
        <v/>
      </c>
      <c r="P47">
        <f>IF(AND(O47&gt;=0,O46&lt;0),$A47,"")</f>
        <v/>
      </c>
      <c r="Q47" s="9" t="n"/>
      <c r="R47" s="19">
        <f>IF(Q47="","",R46+Q47)</f>
        <v/>
      </c>
    </row>
    <row r="48">
      <c r="A48" t="n">
        <v>6</v>
      </c>
      <c r="B48" s="19">
        <f>$B$25*IF($B$22&lt;=0,1,MIN(1,$A48/$B$22))+IF($A48=36,$B$23,0)</f>
        <v/>
      </c>
      <c r="C48" s="19">
        <f>$B$26</f>
        <v/>
      </c>
      <c r="D48" s="19">
        <f>B48-C48</f>
        <v/>
      </c>
      <c r="E48" s="19">
        <f>E47+D48</f>
        <v/>
      </c>
      <c r="F48">
        <f>IF(AND(E48&gt;=0,E47&lt;0),$A48,"")</f>
        <v/>
      </c>
      <c r="G48" s="19">
        <f>$C$25*IF($C$22&lt;=0,1,MIN(1,$A48/$C$22))+IF($A48=36,$C$23,0)</f>
        <v/>
      </c>
      <c r="H48" s="19">
        <f>$C$26</f>
        <v/>
      </c>
      <c r="I48" s="19">
        <f>G48-H48</f>
        <v/>
      </c>
      <c r="J48" s="19">
        <f>J47+I48</f>
        <v/>
      </c>
      <c r="K48">
        <f>IF(AND(J48&gt;=0,J47&lt;0),$A48,"")</f>
        <v/>
      </c>
      <c r="L48" s="19">
        <f>$D$25*IF($D$22&lt;=0,1,MIN(1,$A48/$D$22))+IF($A48=36,$D$23,0)</f>
        <v/>
      </c>
      <c r="M48" s="19">
        <f>$D$26</f>
        <v/>
      </c>
      <c r="N48" s="19">
        <f>L48-M48</f>
        <v/>
      </c>
      <c r="O48" s="19">
        <f>O47+N48</f>
        <v/>
      </c>
      <c r="P48">
        <f>IF(AND(O48&gt;=0,O47&lt;0),$A48,"")</f>
        <v/>
      </c>
      <c r="Q48" s="9" t="n"/>
      <c r="R48" s="19">
        <f>IF(Q48="","",R47+Q48)</f>
        <v/>
      </c>
    </row>
    <row r="49">
      <c r="A49" t="n">
        <v>7</v>
      </c>
      <c r="B49" s="19">
        <f>$B$25*IF($B$22&lt;=0,1,MIN(1,$A49/$B$22))+IF($A49=36,$B$23,0)</f>
        <v/>
      </c>
      <c r="C49" s="19">
        <f>$B$26</f>
        <v/>
      </c>
      <c r="D49" s="19">
        <f>B49-C49</f>
        <v/>
      </c>
      <c r="E49" s="19">
        <f>E48+D49</f>
        <v/>
      </c>
      <c r="F49">
        <f>IF(AND(E49&gt;=0,E48&lt;0),$A49,"")</f>
        <v/>
      </c>
      <c r="G49" s="19">
        <f>$C$25*IF($C$22&lt;=0,1,MIN(1,$A49/$C$22))+IF($A49=36,$C$23,0)</f>
        <v/>
      </c>
      <c r="H49" s="19">
        <f>$C$26</f>
        <v/>
      </c>
      <c r="I49" s="19">
        <f>G49-H49</f>
        <v/>
      </c>
      <c r="J49" s="19">
        <f>J48+I49</f>
        <v/>
      </c>
      <c r="K49">
        <f>IF(AND(J49&gt;=0,J48&lt;0),$A49,"")</f>
        <v/>
      </c>
      <c r="L49" s="19">
        <f>$D$25*IF($D$22&lt;=0,1,MIN(1,$A49/$D$22))+IF($A49=36,$D$23,0)</f>
        <v/>
      </c>
      <c r="M49" s="19">
        <f>$D$26</f>
        <v/>
      </c>
      <c r="N49" s="19">
        <f>L49-M49</f>
        <v/>
      </c>
      <c r="O49" s="19">
        <f>O48+N49</f>
        <v/>
      </c>
      <c r="P49">
        <f>IF(AND(O49&gt;=0,O48&lt;0),$A49,"")</f>
        <v/>
      </c>
      <c r="Q49" s="9" t="n"/>
      <c r="R49" s="19">
        <f>IF(Q49="","",R48+Q49)</f>
        <v/>
      </c>
    </row>
    <row r="50">
      <c r="A50" t="n">
        <v>8</v>
      </c>
      <c r="B50" s="19">
        <f>$B$25*IF($B$22&lt;=0,1,MIN(1,$A50/$B$22))+IF($A50=36,$B$23,0)</f>
        <v/>
      </c>
      <c r="C50" s="19">
        <f>$B$26</f>
        <v/>
      </c>
      <c r="D50" s="19">
        <f>B50-C50</f>
        <v/>
      </c>
      <c r="E50" s="19">
        <f>E49+D50</f>
        <v/>
      </c>
      <c r="F50">
        <f>IF(AND(E50&gt;=0,E49&lt;0),$A50,"")</f>
        <v/>
      </c>
      <c r="G50" s="19">
        <f>$C$25*IF($C$22&lt;=0,1,MIN(1,$A50/$C$22))+IF($A50=36,$C$23,0)</f>
        <v/>
      </c>
      <c r="H50" s="19">
        <f>$C$26</f>
        <v/>
      </c>
      <c r="I50" s="19">
        <f>G50-H50</f>
        <v/>
      </c>
      <c r="J50" s="19">
        <f>J49+I50</f>
        <v/>
      </c>
      <c r="K50">
        <f>IF(AND(J50&gt;=0,J49&lt;0),$A50,"")</f>
        <v/>
      </c>
      <c r="L50" s="19">
        <f>$D$25*IF($D$22&lt;=0,1,MIN(1,$A50/$D$22))+IF($A50=36,$D$23,0)</f>
        <v/>
      </c>
      <c r="M50" s="19">
        <f>$D$26</f>
        <v/>
      </c>
      <c r="N50" s="19">
        <f>L50-M50</f>
        <v/>
      </c>
      <c r="O50" s="19">
        <f>O49+N50</f>
        <v/>
      </c>
      <c r="P50">
        <f>IF(AND(O50&gt;=0,O49&lt;0),$A50,"")</f>
        <v/>
      </c>
      <c r="Q50" s="9" t="n"/>
      <c r="R50" s="19">
        <f>IF(Q50="","",R49+Q50)</f>
        <v/>
      </c>
    </row>
    <row r="51">
      <c r="A51" t="n">
        <v>9</v>
      </c>
      <c r="B51" s="19">
        <f>$B$25*IF($B$22&lt;=0,1,MIN(1,$A51/$B$22))+IF($A51=36,$B$23,0)</f>
        <v/>
      </c>
      <c r="C51" s="19">
        <f>$B$26</f>
        <v/>
      </c>
      <c r="D51" s="19">
        <f>B51-C51</f>
        <v/>
      </c>
      <c r="E51" s="19">
        <f>E50+D51</f>
        <v/>
      </c>
      <c r="F51">
        <f>IF(AND(E51&gt;=0,E50&lt;0),$A51,"")</f>
        <v/>
      </c>
      <c r="G51" s="19">
        <f>$C$25*IF($C$22&lt;=0,1,MIN(1,$A51/$C$22))+IF($A51=36,$C$23,0)</f>
        <v/>
      </c>
      <c r="H51" s="19">
        <f>$C$26</f>
        <v/>
      </c>
      <c r="I51" s="19">
        <f>G51-H51</f>
        <v/>
      </c>
      <c r="J51" s="19">
        <f>J50+I51</f>
        <v/>
      </c>
      <c r="K51">
        <f>IF(AND(J51&gt;=0,J50&lt;0),$A51,"")</f>
        <v/>
      </c>
      <c r="L51" s="19">
        <f>$D$25*IF($D$22&lt;=0,1,MIN(1,$A51/$D$22))+IF($A51=36,$D$23,0)</f>
        <v/>
      </c>
      <c r="M51" s="19">
        <f>$D$26</f>
        <v/>
      </c>
      <c r="N51" s="19">
        <f>L51-M51</f>
        <v/>
      </c>
      <c r="O51" s="19">
        <f>O50+N51</f>
        <v/>
      </c>
      <c r="P51">
        <f>IF(AND(O51&gt;=0,O50&lt;0),$A51,"")</f>
        <v/>
      </c>
      <c r="Q51" s="9" t="n"/>
      <c r="R51" s="19">
        <f>IF(Q51="","",R50+Q51)</f>
        <v/>
      </c>
    </row>
    <row r="52">
      <c r="A52" t="n">
        <v>10</v>
      </c>
      <c r="B52" s="19">
        <f>$B$25*IF($B$22&lt;=0,1,MIN(1,$A52/$B$22))+IF($A52=36,$B$23,0)</f>
        <v/>
      </c>
      <c r="C52" s="19">
        <f>$B$26</f>
        <v/>
      </c>
      <c r="D52" s="19">
        <f>B52-C52</f>
        <v/>
      </c>
      <c r="E52" s="19">
        <f>E51+D52</f>
        <v/>
      </c>
      <c r="F52">
        <f>IF(AND(E52&gt;=0,E51&lt;0),$A52,"")</f>
        <v/>
      </c>
      <c r="G52" s="19">
        <f>$C$25*IF($C$22&lt;=0,1,MIN(1,$A52/$C$22))+IF($A52=36,$C$23,0)</f>
        <v/>
      </c>
      <c r="H52" s="19">
        <f>$C$26</f>
        <v/>
      </c>
      <c r="I52" s="19">
        <f>G52-H52</f>
        <v/>
      </c>
      <c r="J52" s="19">
        <f>J51+I52</f>
        <v/>
      </c>
      <c r="K52">
        <f>IF(AND(J52&gt;=0,J51&lt;0),$A52,"")</f>
        <v/>
      </c>
      <c r="L52" s="19">
        <f>$D$25*IF($D$22&lt;=0,1,MIN(1,$A52/$D$22))+IF($A52=36,$D$23,0)</f>
        <v/>
      </c>
      <c r="M52" s="19">
        <f>$D$26</f>
        <v/>
      </c>
      <c r="N52" s="19">
        <f>L52-M52</f>
        <v/>
      </c>
      <c r="O52" s="19">
        <f>O51+N52</f>
        <v/>
      </c>
      <c r="P52">
        <f>IF(AND(O52&gt;=0,O51&lt;0),$A52,"")</f>
        <v/>
      </c>
      <c r="Q52" s="9" t="n"/>
      <c r="R52" s="19">
        <f>IF(Q52="","",R51+Q52)</f>
        <v/>
      </c>
    </row>
    <row r="53">
      <c r="A53" t="n">
        <v>11</v>
      </c>
      <c r="B53" s="19">
        <f>$B$25*IF($B$22&lt;=0,1,MIN(1,$A53/$B$22))+IF($A53=36,$B$23,0)</f>
        <v/>
      </c>
      <c r="C53" s="19">
        <f>$B$26</f>
        <v/>
      </c>
      <c r="D53" s="19">
        <f>B53-C53</f>
        <v/>
      </c>
      <c r="E53" s="19">
        <f>E52+D53</f>
        <v/>
      </c>
      <c r="F53">
        <f>IF(AND(E53&gt;=0,E52&lt;0),$A53,"")</f>
        <v/>
      </c>
      <c r="G53" s="19">
        <f>$C$25*IF($C$22&lt;=0,1,MIN(1,$A53/$C$22))+IF($A53=36,$C$23,0)</f>
        <v/>
      </c>
      <c r="H53" s="19">
        <f>$C$26</f>
        <v/>
      </c>
      <c r="I53" s="19">
        <f>G53-H53</f>
        <v/>
      </c>
      <c r="J53" s="19">
        <f>J52+I53</f>
        <v/>
      </c>
      <c r="K53">
        <f>IF(AND(J53&gt;=0,J52&lt;0),$A53,"")</f>
        <v/>
      </c>
      <c r="L53" s="19">
        <f>$D$25*IF($D$22&lt;=0,1,MIN(1,$A53/$D$22))+IF($A53=36,$D$23,0)</f>
        <v/>
      </c>
      <c r="M53" s="19">
        <f>$D$26</f>
        <v/>
      </c>
      <c r="N53" s="19">
        <f>L53-M53</f>
        <v/>
      </c>
      <c r="O53" s="19">
        <f>O52+N53</f>
        <v/>
      </c>
      <c r="P53">
        <f>IF(AND(O53&gt;=0,O52&lt;0),$A53,"")</f>
        <v/>
      </c>
      <c r="Q53" s="9" t="n"/>
      <c r="R53" s="19">
        <f>IF(Q53="","",R52+Q53)</f>
        <v/>
      </c>
    </row>
    <row r="54">
      <c r="A54" t="n">
        <v>12</v>
      </c>
      <c r="B54" s="19">
        <f>$B$25*IF($B$22&lt;=0,1,MIN(1,$A54/$B$22))+IF($A54=36,$B$23,0)</f>
        <v/>
      </c>
      <c r="C54" s="19">
        <f>$B$26</f>
        <v/>
      </c>
      <c r="D54" s="19">
        <f>B54-C54</f>
        <v/>
      </c>
      <c r="E54" s="19">
        <f>E53+D54</f>
        <v/>
      </c>
      <c r="F54">
        <f>IF(AND(E54&gt;=0,E53&lt;0),$A54,"")</f>
        <v/>
      </c>
      <c r="G54" s="19">
        <f>$C$25*IF($C$22&lt;=0,1,MIN(1,$A54/$C$22))+IF($A54=36,$C$23,0)</f>
        <v/>
      </c>
      <c r="H54" s="19">
        <f>$C$26</f>
        <v/>
      </c>
      <c r="I54" s="19">
        <f>G54-H54</f>
        <v/>
      </c>
      <c r="J54" s="19">
        <f>J53+I54</f>
        <v/>
      </c>
      <c r="K54">
        <f>IF(AND(J54&gt;=0,J53&lt;0),$A54,"")</f>
        <v/>
      </c>
      <c r="L54" s="19">
        <f>$D$25*IF($D$22&lt;=0,1,MIN(1,$A54/$D$22))+IF($A54=36,$D$23,0)</f>
        <v/>
      </c>
      <c r="M54" s="19">
        <f>$D$26</f>
        <v/>
      </c>
      <c r="N54" s="19">
        <f>L54-M54</f>
        <v/>
      </c>
      <c r="O54" s="19">
        <f>O53+N54</f>
        <v/>
      </c>
      <c r="P54">
        <f>IF(AND(O54&gt;=0,O53&lt;0),$A54,"")</f>
        <v/>
      </c>
      <c r="Q54" s="9" t="n"/>
      <c r="R54" s="19">
        <f>IF(Q54="","",R53+Q54)</f>
        <v/>
      </c>
    </row>
    <row r="55">
      <c r="A55" t="n">
        <v>13</v>
      </c>
      <c r="B55" s="19">
        <f>$B$25*IF($B$22&lt;=0,1,MIN(1,$A55/$B$22))+IF($A55=36,$B$23,0)</f>
        <v/>
      </c>
      <c r="C55" s="19">
        <f>$B$26</f>
        <v/>
      </c>
      <c r="D55" s="19">
        <f>B55-C55</f>
        <v/>
      </c>
      <c r="E55" s="19">
        <f>E54+D55</f>
        <v/>
      </c>
      <c r="F55">
        <f>IF(AND(E55&gt;=0,E54&lt;0),$A55,"")</f>
        <v/>
      </c>
      <c r="G55" s="19">
        <f>$C$25*IF($C$22&lt;=0,1,MIN(1,$A55/$C$22))+IF($A55=36,$C$23,0)</f>
        <v/>
      </c>
      <c r="H55" s="19">
        <f>$C$26</f>
        <v/>
      </c>
      <c r="I55" s="19">
        <f>G55-H55</f>
        <v/>
      </c>
      <c r="J55" s="19">
        <f>J54+I55</f>
        <v/>
      </c>
      <c r="K55">
        <f>IF(AND(J55&gt;=0,J54&lt;0),$A55,"")</f>
        <v/>
      </c>
      <c r="L55" s="19">
        <f>$D$25*IF($D$22&lt;=0,1,MIN(1,$A55/$D$22))+IF($A55=36,$D$23,0)</f>
        <v/>
      </c>
      <c r="M55" s="19">
        <f>$D$26</f>
        <v/>
      </c>
      <c r="N55" s="19">
        <f>L55-M55</f>
        <v/>
      </c>
      <c r="O55" s="19">
        <f>O54+N55</f>
        <v/>
      </c>
      <c r="P55">
        <f>IF(AND(O55&gt;=0,O54&lt;0),$A55,"")</f>
        <v/>
      </c>
      <c r="Q55" s="9" t="n"/>
      <c r="R55" s="19">
        <f>IF(Q55="","",R54+Q55)</f>
        <v/>
      </c>
    </row>
    <row r="56">
      <c r="A56" t="n">
        <v>14</v>
      </c>
      <c r="B56" s="19">
        <f>$B$25*IF($B$22&lt;=0,1,MIN(1,$A56/$B$22))+IF($A56=36,$B$23,0)</f>
        <v/>
      </c>
      <c r="C56" s="19">
        <f>$B$26</f>
        <v/>
      </c>
      <c r="D56" s="19">
        <f>B56-C56</f>
        <v/>
      </c>
      <c r="E56" s="19">
        <f>E55+D56</f>
        <v/>
      </c>
      <c r="F56">
        <f>IF(AND(E56&gt;=0,E55&lt;0),$A56,"")</f>
        <v/>
      </c>
      <c r="G56" s="19">
        <f>$C$25*IF($C$22&lt;=0,1,MIN(1,$A56/$C$22))+IF($A56=36,$C$23,0)</f>
        <v/>
      </c>
      <c r="H56" s="19">
        <f>$C$26</f>
        <v/>
      </c>
      <c r="I56" s="19">
        <f>G56-H56</f>
        <v/>
      </c>
      <c r="J56" s="19">
        <f>J55+I56</f>
        <v/>
      </c>
      <c r="K56">
        <f>IF(AND(J56&gt;=0,J55&lt;0),$A56,"")</f>
        <v/>
      </c>
      <c r="L56" s="19">
        <f>$D$25*IF($D$22&lt;=0,1,MIN(1,$A56/$D$22))+IF($A56=36,$D$23,0)</f>
        <v/>
      </c>
      <c r="M56" s="19">
        <f>$D$26</f>
        <v/>
      </c>
      <c r="N56" s="19">
        <f>L56-M56</f>
        <v/>
      </c>
      <c r="O56" s="19">
        <f>O55+N56</f>
        <v/>
      </c>
      <c r="P56">
        <f>IF(AND(O56&gt;=0,O55&lt;0),$A56,"")</f>
        <v/>
      </c>
      <c r="Q56" s="9" t="n"/>
      <c r="R56" s="19">
        <f>IF(Q56="","",R55+Q56)</f>
        <v/>
      </c>
    </row>
    <row r="57">
      <c r="A57" t="n">
        <v>15</v>
      </c>
      <c r="B57" s="19">
        <f>$B$25*IF($B$22&lt;=0,1,MIN(1,$A57/$B$22))+IF($A57=36,$B$23,0)</f>
        <v/>
      </c>
      <c r="C57" s="19">
        <f>$B$26</f>
        <v/>
      </c>
      <c r="D57" s="19">
        <f>B57-C57</f>
        <v/>
      </c>
      <c r="E57" s="19">
        <f>E56+D57</f>
        <v/>
      </c>
      <c r="F57">
        <f>IF(AND(E57&gt;=0,E56&lt;0),$A57,"")</f>
        <v/>
      </c>
      <c r="G57" s="19">
        <f>$C$25*IF($C$22&lt;=0,1,MIN(1,$A57/$C$22))+IF($A57=36,$C$23,0)</f>
        <v/>
      </c>
      <c r="H57" s="19">
        <f>$C$26</f>
        <v/>
      </c>
      <c r="I57" s="19">
        <f>G57-H57</f>
        <v/>
      </c>
      <c r="J57" s="19">
        <f>J56+I57</f>
        <v/>
      </c>
      <c r="K57">
        <f>IF(AND(J57&gt;=0,J56&lt;0),$A57,"")</f>
        <v/>
      </c>
      <c r="L57" s="19">
        <f>$D$25*IF($D$22&lt;=0,1,MIN(1,$A57/$D$22))+IF($A57=36,$D$23,0)</f>
        <v/>
      </c>
      <c r="M57" s="19">
        <f>$D$26</f>
        <v/>
      </c>
      <c r="N57" s="19">
        <f>L57-M57</f>
        <v/>
      </c>
      <c r="O57" s="19">
        <f>O56+N57</f>
        <v/>
      </c>
      <c r="P57">
        <f>IF(AND(O57&gt;=0,O56&lt;0),$A57,"")</f>
        <v/>
      </c>
      <c r="Q57" s="9" t="n"/>
      <c r="R57" s="19">
        <f>IF(Q57="","",R56+Q57)</f>
        <v/>
      </c>
    </row>
    <row r="58">
      <c r="A58" t="n">
        <v>16</v>
      </c>
      <c r="B58" s="19">
        <f>$B$25*IF($B$22&lt;=0,1,MIN(1,$A58/$B$22))+IF($A58=36,$B$23,0)</f>
        <v/>
      </c>
      <c r="C58" s="19">
        <f>$B$26</f>
        <v/>
      </c>
      <c r="D58" s="19">
        <f>B58-C58</f>
        <v/>
      </c>
      <c r="E58" s="19">
        <f>E57+D58</f>
        <v/>
      </c>
      <c r="F58">
        <f>IF(AND(E58&gt;=0,E57&lt;0),$A58,"")</f>
        <v/>
      </c>
      <c r="G58" s="19">
        <f>$C$25*IF($C$22&lt;=0,1,MIN(1,$A58/$C$22))+IF($A58=36,$C$23,0)</f>
        <v/>
      </c>
      <c r="H58" s="19">
        <f>$C$26</f>
        <v/>
      </c>
      <c r="I58" s="19">
        <f>G58-H58</f>
        <v/>
      </c>
      <c r="J58" s="19">
        <f>J57+I58</f>
        <v/>
      </c>
      <c r="K58">
        <f>IF(AND(J58&gt;=0,J57&lt;0),$A58,"")</f>
        <v/>
      </c>
      <c r="L58" s="19">
        <f>$D$25*IF($D$22&lt;=0,1,MIN(1,$A58/$D$22))+IF($A58=36,$D$23,0)</f>
        <v/>
      </c>
      <c r="M58" s="19">
        <f>$D$26</f>
        <v/>
      </c>
      <c r="N58" s="19">
        <f>L58-M58</f>
        <v/>
      </c>
      <c r="O58" s="19">
        <f>O57+N58</f>
        <v/>
      </c>
      <c r="P58">
        <f>IF(AND(O58&gt;=0,O57&lt;0),$A58,"")</f>
        <v/>
      </c>
      <c r="Q58" s="9" t="n"/>
      <c r="R58" s="19">
        <f>IF(Q58="","",R57+Q58)</f>
        <v/>
      </c>
    </row>
    <row r="59">
      <c r="A59" t="n">
        <v>17</v>
      </c>
      <c r="B59" s="19">
        <f>$B$25*IF($B$22&lt;=0,1,MIN(1,$A59/$B$22))+IF($A59=36,$B$23,0)</f>
        <v/>
      </c>
      <c r="C59" s="19">
        <f>$B$26</f>
        <v/>
      </c>
      <c r="D59" s="19">
        <f>B59-C59</f>
        <v/>
      </c>
      <c r="E59" s="19">
        <f>E58+D59</f>
        <v/>
      </c>
      <c r="F59">
        <f>IF(AND(E59&gt;=0,E58&lt;0),$A59,"")</f>
        <v/>
      </c>
      <c r="G59" s="19">
        <f>$C$25*IF($C$22&lt;=0,1,MIN(1,$A59/$C$22))+IF($A59=36,$C$23,0)</f>
        <v/>
      </c>
      <c r="H59" s="19">
        <f>$C$26</f>
        <v/>
      </c>
      <c r="I59" s="19">
        <f>G59-H59</f>
        <v/>
      </c>
      <c r="J59" s="19">
        <f>J58+I59</f>
        <v/>
      </c>
      <c r="K59">
        <f>IF(AND(J59&gt;=0,J58&lt;0),$A59,"")</f>
        <v/>
      </c>
      <c r="L59" s="19">
        <f>$D$25*IF($D$22&lt;=0,1,MIN(1,$A59/$D$22))+IF($A59=36,$D$23,0)</f>
        <v/>
      </c>
      <c r="M59" s="19">
        <f>$D$26</f>
        <v/>
      </c>
      <c r="N59" s="19">
        <f>L59-M59</f>
        <v/>
      </c>
      <c r="O59" s="19">
        <f>O58+N59</f>
        <v/>
      </c>
      <c r="P59">
        <f>IF(AND(O59&gt;=0,O58&lt;0),$A59,"")</f>
        <v/>
      </c>
      <c r="Q59" s="9" t="n"/>
      <c r="R59" s="19">
        <f>IF(Q59="","",R58+Q59)</f>
        <v/>
      </c>
    </row>
    <row r="60">
      <c r="A60" t="n">
        <v>18</v>
      </c>
      <c r="B60" s="19">
        <f>$B$25*IF($B$22&lt;=0,1,MIN(1,$A60/$B$22))+IF($A60=36,$B$23,0)</f>
        <v/>
      </c>
      <c r="C60" s="19">
        <f>$B$26</f>
        <v/>
      </c>
      <c r="D60" s="19">
        <f>B60-C60</f>
        <v/>
      </c>
      <c r="E60" s="19">
        <f>E59+D60</f>
        <v/>
      </c>
      <c r="F60">
        <f>IF(AND(E60&gt;=0,E59&lt;0),$A60,"")</f>
        <v/>
      </c>
      <c r="G60" s="19">
        <f>$C$25*IF($C$22&lt;=0,1,MIN(1,$A60/$C$22))+IF($A60=36,$C$23,0)</f>
        <v/>
      </c>
      <c r="H60" s="19">
        <f>$C$26</f>
        <v/>
      </c>
      <c r="I60" s="19">
        <f>G60-H60</f>
        <v/>
      </c>
      <c r="J60" s="19">
        <f>J59+I60</f>
        <v/>
      </c>
      <c r="K60">
        <f>IF(AND(J60&gt;=0,J59&lt;0),$A60,"")</f>
        <v/>
      </c>
      <c r="L60" s="19">
        <f>$D$25*IF($D$22&lt;=0,1,MIN(1,$A60/$D$22))+IF($A60=36,$D$23,0)</f>
        <v/>
      </c>
      <c r="M60" s="19">
        <f>$D$26</f>
        <v/>
      </c>
      <c r="N60" s="19">
        <f>L60-M60</f>
        <v/>
      </c>
      <c r="O60" s="19">
        <f>O59+N60</f>
        <v/>
      </c>
      <c r="P60">
        <f>IF(AND(O60&gt;=0,O59&lt;0),$A60,"")</f>
        <v/>
      </c>
      <c r="Q60" s="9" t="n"/>
      <c r="R60" s="19">
        <f>IF(Q60="","",R59+Q60)</f>
        <v/>
      </c>
    </row>
    <row r="61">
      <c r="A61" t="n">
        <v>19</v>
      </c>
      <c r="B61" s="19">
        <f>$B$25*IF($B$22&lt;=0,1,MIN(1,$A61/$B$22))+IF($A61=36,$B$23,0)</f>
        <v/>
      </c>
      <c r="C61" s="19">
        <f>$B$26</f>
        <v/>
      </c>
      <c r="D61" s="19">
        <f>B61-C61</f>
        <v/>
      </c>
      <c r="E61" s="19">
        <f>E60+D61</f>
        <v/>
      </c>
      <c r="F61">
        <f>IF(AND(E61&gt;=0,E60&lt;0),$A61,"")</f>
        <v/>
      </c>
      <c r="G61" s="19">
        <f>$C$25*IF($C$22&lt;=0,1,MIN(1,$A61/$C$22))+IF($A61=36,$C$23,0)</f>
        <v/>
      </c>
      <c r="H61" s="19">
        <f>$C$26</f>
        <v/>
      </c>
      <c r="I61" s="19">
        <f>G61-H61</f>
        <v/>
      </c>
      <c r="J61" s="19">
        <f>J60+I61</f>
        <v/>
      </c>
      <c r="K61">
        <f>IF(AND(J61&gt;=0,J60&lt;0),$A61,"")</f>
        <v/>
      </c>
      <c r="L61" s="19">
        <f>$D$25*IF($D$22&lt;=0,1,MIN(1,$A61/$D$22))+IF($A61=36,$D$23,0)</f>
        <v/>
      </c>
      <c r="M61" s="19">
        <f>$D$26</f>
        <v/>
      </c>
      <c r="N61" s="19">
        <f>L61-M61</f>
        <v/>
      </c>
      <c r="O61" s="19">
        <f>O60+N61</f>
        <v/>
      </c>
      <c r="P61">
        <f>IF(AND(O61&gt;=0,O60&lt;0),$A61,"")</f>
        <v/>
      </c>
      <c r="Q61" s="9" t="n"/>
      <c r="R61" s="19">
        <f>IF(Q61="","",R60+Q61)</f>
        <v/>
      </c>
    </row>
    <row r="62">
      <c r="A62" t="n">
        <v>20</v>
      </c>
      <c r="B62" s="19">
        <f>$B$25*IF($B$22&lt;=0,1,MIN(1,$A62/$B$22))+IF($A62=36,$B$23,0)</f>
        <v/>
      </c>
      <c r="C62" s="19">
        <f>$B$26</f>
        <v/>
      </c>
      <c r="D62" s="19">
        <f>B62-C62</f>
        <v/>
      </c>
      <c r="E62" s="19">
        <f>E61+D62</f>
        <v/>
      </c>
      <c r="F62">
        <f>IF(AND(E62&gt;=0,E61&lt;0),$A62,"")</f>
        <v/>
      </c>
      <c r="G62" s="19">
        <f>$C$25*IF($C$22&lt;=0,1,MIN(1,$A62/$C$22))+IF($A62=36,$C$23,0)</f>
        <v/>
      </c>
      <c r="H62" s="19">
        <f>$C$26</f>
        <v/>
      </c>
      <c r="I62" s="19">
        <f>G62-H62</f>
        <v/>
      </c>
      <c r="J62" s="19">
        <f>J61+I62</f>
        <v/>
      </c>
      <c r="K62">
        <f>IF(AND(J62&gt;=0,J61&lt;0),$A62,"")</f>
        <v/>
      </c>
      <c r="L62" s="19">
        <f>$D$25*IF($D$22&lt;=0,1,MIN(1,$A62/$D$22))+IF($A62=36,$D$23,0)</f>
        <v/>
      </c>
      <c r="M62" s="19">
        <f>$D$26</f>
        <v/>
      </c>
      <c r="N62" s="19">
        <f>L62-M62</f>
        <v/>
      </c>
      <c r="O62" s="19">
        <f>O61+N62</f>
        <v/>
      </c>
      <c r="P62">
        <f>IF(AND(O62&gt;=0,O61&lt;0),$A62,"")</f>
        <v/>
      </c>
      <c r="Q62" s="9" t="n"/>
      <c r="R62" s="19">
        <f>IF(Q62="","",R61+Q62)</f>
        <v/>
      </c>
    </row>
    <row r="63">
      <c r="A63" t="n">
        <v>21</v>
      </c>
      <c r="B63" s="19">
        <f>$B$25*IF($B$22&lt;=0,1,MIN(1,$A63/$B$22))+IF($A63=36,$B$23,0)</f>
        <v/>
      </c>
      <c r="C63" s="19">
        <f>$B$26</f>
        <v/>
      </c>
      <c r="D63" s="19">
        <f>B63-C63</f>
        <v/>
      </c>
      <c r="E63" s="19">
        <f>E62+D63</f>
        <v/>
      </c>
      <c r="F63">
        <f>IF(AND(E63&gt;=0,E62&lt;0),$A63,"")</f>
        <v/>
      </c>
      <c r="G63" s="19">
        <f>$C$25*IF($C$22&lt;=0,1,MIN(1,$A63/$C$22))+IF($A63=36,$C$23,0)</f>
        <v/>
      </c>
      <c r="H63" s="19">
        <f>$C$26</f>
        <v/>
      </c>
      <c r="I63" s="19">
        <f>G63-H63</f>
        <v/>
      </c>
      <c r="J63" s="19">
        <f>J62+I63</f>
        <v/>
      </c>
      <c r="K63">
        <f>IF(AND(J63&gt;=0,J62&lt;0),$A63,"")</f>
        <v/>
      </c>
      <c r="L63" s="19">
        <f>$D$25*IF($D$22&lt;=0,1,MIN(1,$A63/$D$22))+IF($A63=36,$D$23,0)</f>
        <v/>
      </c>
      <c r="M63" s="19">
        <f>$D$26</f>
        <v/>
      </c>
      <c r="N63" s="19">
        <f>L63-M63</f>
        <v/>
      </c>
      <c r="O63" s="19">
        <f>O62+N63</f>
        <v/>
      </c>
      <c r="P63">
        <f>IF(AND(O63&gt;=0,O62&lt;0),$A63,"")</f>
        <v/>
      </c>
      <c r="Q63" s="9" t="n"/>
      <c r="R63" s="19">
        <f>IF(Q63="","",R62+Q63)</f>
        <v/>
      </c>
    </row>
    <row r="64">
      <c r="A64" t="n">
        <v>22</v>
      </c>
      <c r="B64" s="19">
        <f>$B$25*IF($B$22&lt;=0,1,MIN(1,$A64/$B$22))+IF($A64=36,$B$23,0)</f>
        <v/>
      </c>
      <c r="C64" s="19">
        <f>$B$26</f>
        <v/>
      </c>
      <c r="D64" s="19">
        <f>B64-C64</f>
        <v/>
      </c>
      <c r="E64" s="19">
        <f>E63+D64</f>
        <v/>
      </c>
      <c r="F64">
        <f>IF(AND(E64&gt;=0,E63&lt;0),$A64,"")</f>
        <v/>
      </c>
      <c r="G64" s="19">
        <f>$C$25*IF($C$22&lt;=0,1,MIN(1,$A64/$C$22))+IF($A64=36,$C$23,0)</f>
        <v/>
      </c>
      <c r="H64" s="19">
        <f>$C$26</f>
        <v/>
      </c>
      <c r="I64" s="19">
        <f>G64-H64</f>
        <v/>
      </c>
      <c r="J64" s="19">
        <f>J63+I64</f>
        <v/>
      </c>
      <c r="K64">
        <f>IF(AND(J64&gt;=0,J63&lt;0),$A64,"")</f>
        <v/>
      </c>
      <c r="L64" s="19">
        <f>$D$25*IF($D$22&lt;=0,1,MIN(1,$A64/$D$22))+IF($A64=36,$D$23,0)</f>
        <v/>
      </c>
      <c r="M64" s="19">
        <f>$D$26</f>
        <v/>
      </c>
      <c r="N64" s="19">
        <f>L64-M64</f>
        <v/>
      </c>
      <c r="O64" s="19">
        <f>O63+N64</f>
        <v/>
      </c>
      <c r="P64">
        <f>IF(AND(O64&gt;=0,O63&lt;0),$A64,"")</f>
        <v/>
      </c>
      <c r="Q64" s="9" t="n"/>
      <c r="R64" s="19">
        <f>IF(Q64="","",R63+Q64)</f>
        <v/>
      </c>
    </row>
    <row r="65">
      <c r="A65" t="n">
        <v>23</v>
      </c>
      <c r="B65" s="19">
        <f>$B$25*IF($B$22&lt;=0,1,MIN(1,$A65/$B$22))+IF($A65=36,$B$23,0)</f>
        <v/>
      </c>
      <c r="C65" s="19">
        <f>$B$26</f>
        <v/>
      </c>
      <c r="D65" s="19">
        <f>B65-C65</f>
        <v/>
      </c>
      <c r="E65" s="19">
        <f>E64+D65</f>
        <v/>
      </c>
      <c r="F65">
        <f>IF(AND(E65&gt;=0,E64&lt;0),$A65,"")</f>
        <v/>
      </c>
      <c r="G65" s="19">
        <f>$C$25*IF($C$22&lt;=0,1,MIN(1,$A65/$C$22))+IF($A65=36,$C$23,0)</f>
        <v/>
      </c>
      <c r="H65" s="19">
        <f>$C$26</f>
        <v/>
      </c>
      <c r="I65" s="19">
        <f>G65-H65</f>
        <v/>
      </c>
      <c r="J65" s="19">
        <f>J64+I65</f>
        <v/>
      </c>
      <c r="K65">
        <f>IF(AND(J65&gt;=0,J64&lt;0),$A65,"")</f>
        <v/>
      </c>
      <c r="L65" s="19">
        <f>$D$25*IF($D$22&lt;=0,1,MIN(1,$A65/$D$22))+IF($A65=36,$D$23,0)</f>
        <v/>
      </c>
      <c r="M65" s="19">
        <f>$D$26</f>
        <v/>
      </c>
      <c r="N65" s="19">
        <f>L65-M65</f>
        <v/>
      </c>
      <c r="O65" s="19">
        <f>O64+N65</f>
        <v/>
      </c>
      <c r="P65">
        <f>IF(AND(O65&gt;=0,O64&lt;0),$A65,"")</f>
        <v/>
      </c>
      <c r="Q65" s="9" t="n"/>
      <c r="R65" s="19">
        <f>IF(Q65="","",R64+Q65)</f>
        <v/>
      </c>
    </row>
    <row r="66">
      <c r="A66" t="n">
        <v>24</v>
      </c>
      <c r="B66" s="19">
        <f>$B$25*IF($B$22&lt;=0,1,MIN(1,$A66/$B$22))+IF($A66=36,$B$23,0)</f>
        <v/>
      </c>
      <c r="C66" s="19">
        <f>$B$26</f>
        <v/>
      </c>
      <c r="D66" s="19">
        <f>B66-C66</f>
        <v/>
      </c>
      <c r="E66" s="19">
        <f>E65+D66</f>
        <v/>
      </c>
      <c r="F66">
        <f>IF(AND(E66&gt;=0,E65&lt;0),$A66,"")</f>
        <v/>
      </c>
      <c r="G66" s="19">
        <f>$C$25*IF($C$22&lt;=0,1,MIN(1,$A66/$C$22))+IF($A66=36,$C$23,0)</f>
        <v/>
      </c>
      <c r="H66" s="19">
        <f>$C$26</f>
        <v/>
      </c>
      <c r="I66" s="19">
        <f>G66-H66</f>
        <v/>
      </c>
      <c r="J66" s="19">
        <f>J65+I66</f>
        <v/>
      </c>
      <c r="K66">
        <f>IF(AND(J66&gt;=0,J65&lt;0),$A66,"")</f>
        <v/>
      </c>
      <c r="L66" s="19">
        <f>$D$25*IF($D$22&lt;=0,1,MIN(1,$A66/$D$22))+IF($A66=36,$D$23,0)</f>
        <v/>
      </c>
      <c r="M66" s="19">
        <f>$D$26</f>
        <v/>
      </c>
      <c r="N66" s="19">
        <f>L66-M66</f>
        <v/>
      </c>
      <c r="O66" s="19">
        <f>O65+N66</f>
        <v/>
      </c>
      <c r="P66">
        <f>IF(AND(O66&gt;=0,O65&lt;0),$A66,"")</f>
        <v/>
      </c>
      <c r="Q66" s="9" t="n"/>
      <c r="R66" s="19">
        <f>IF(Q66="","",R65+Q66)</f>
        <v/>
      </c>
    </row>
    <row r="67">
      <c r="A67" t="n">
        <v>25</v>
      </c>
      <c r="B67" s="19">
        <f>$B$25*IF($B$22&lt;=0,1,MIN(1,$A67/$B$22))+IF($A67=36,$B$23,0)</f>
        <v/>
      </c>
      <c r="C67" s="19">
        <f>$B$26</f>
        <v/>
      </c>
      <c r="D67" s="19">
        <f>B67-C67</f>
        <v/>
      </c>
      <c r="E67" s="19">
        <f>E66+D67</f>
        <v/>
      </c>
      <c r="F67">
        <f>IF(AND(E67&gt;=0,E66&lt;0),$A67,"")</f>
        <v/>
      </c>
      <c r="G67" s="19">
        <f>$C$25*IF($C$22&lt;=0,1,MIN(1,$A67/$C$22))+IF($A67=36,$C$23,0)</f>
        <v/>
      </c>
      <c r="H67" s="19">
        <f>$C$26</f>
        <v/>
      </c>
      <c r="I67" s="19">
        <f>G67-H67</f>
        <v/>
      </c>
      <c r="J67" s="19">
        <f>J66+I67</f>
        <v/>
      </c>
      <c r="K67">
        <f>IF(AND(J67&gt;=0,J66&lt;0),$A67,"")</f>
        <v/>
      </c>
      <c r="L67" s="19">
        <f>$D$25*IF($D$22&lt;=0,1,MIN(1,$A67/$D$22))+IF($A67=36,$D$23,0)</f>
        <v/>
      </c>
      <c r="M67" s="19">
        <f>$D$26</f>
        <v/>
      </c>
      <c r="N67" s="19">
        <f>L67-M67</f>
        <v/>
      </c>
      <c r="O67" s="19">
        <f>O66+N67</f>
        <v/>
      </c>
      <c r="P67">
        <f>IF(AND(O67&gt;=0,O66&lt;0),$A67,"")</f>
        <v/>
      </c>
      <c r="Q67" s="9" t="n"/>
      <c r="R67" s="19">
        <f>IF(Q67="","",R66+Q67)</f>
        <v/>
      </c>
    </row>
    <row r="68">
      <c r="A68" t="n">
        <v>26</v>
      </c>
      <c r="B68" s="19">
        <f>$B$25*IF($B$22&lt;=0,1,MIN(1,$A68/$B$22))+IF($A68=36,$B$23,0)</f>
        <v/>
      </c>
      <c r="C68" s="19">
        <f>$B$26</f>
        <v/>
      </c>
      <c r="D68" s="19">
        <f>B68-C68</f>
        <v/>
      </c>
      <c r="E68" s="19">
        <f>E67+D68</f>
        <v/>
      </c>
      <c r="F68">
        <f>IF(AND(E68&gt;=0,E67&lt;0),$A68,"")</f>
        <v/>
      </c>
      <c r="G68" s="19">
        <f>$C$25*IF($C$22&lt;=0,1,MIN(1,$A68/$C$22))+IF($A68=36,$C$23,0)</f>
        <v/>
      </c>
      <c r="H68" s="19">
        <f>$C$26</f>
        <v/>
      </c>
      <c r="I68" s="19">
        <f>G68-H68</f>
        <v/>
      </c>
      <c r="J68" s="19">
        <f>J67+I68</f>
        <v/>
      </c>
      <c r="K68">
        <f>IF(AND(J68&gt;=0,J67&lt;0),$A68,"")</f>
        <v/>
      </c>
      <c r="L68" s="19">
        <f>$D$25*IF($D$22&lt;=0,1,MIN(1,$A68/$D$22))+IF($A68=36,$D$23,0)</f>
        <v/>
      </c>
      <c r="M68" s="19">
        <f>$D$26</f>
        <v/>
      </c>
      <c r="N68" s="19">
        <f>L68-M68</f>
        <v/>
      </c>
      <c r="O68" s="19">
        <f>O67+N68</f>
        <v/>
      </c>
      <c r="P68">
        <f>IF(AND(O68&gt;=0,O67&lt;0),$A68,"")</f>
        <v/>
      </c>
      <c r="Q68" s="9" t="n"/>
      <c r="R68" s="19">
        <f>IF(Q68="","",R67+Q68)</f>
        <v/>
      </c>
    </row>
    <row r="69">
      <c r="A69" t="n">
        <v>27</v>
      </c>
      <c r="B69" s="19">
        <f>$B$25*IF($B$22&lt;=0,1,MIN(1,$A69/$B$22))+IF($A69=36,$B$23,0)</f>
        <v/>
      </c>
      <c r="C69" s="19">
        <f>$B$26</f>
        <v/>
      </c>
      <c r="D69" s="19">
        <f>B69-C69</f>
        <v/>
      </c>
      <c r="E69" s="19">
        <f>E68+D69</f>
        <v/>
      </c>
      <c r="F69">
        <f>IF(AND(E69&gt;=0,E68&lt;0),$A69,"")</f>
        <v/>
      </c>
      <c r="G69" s="19">
        <f>$C$25*IF($C$22&lt;=0,1,MIN(1,$A69/$C$22))+IF($A69=36,$C$23,0)</f>
        <v/>
      </c>
      <c r="H69" s="19">
        <f>$C$26</f>
        <v/>
      </c>
      <c r="I69" s="19">
        <f>G69-H69</f>
        <v/>
      </c>
      <c r="J69" s="19">
        <f>J68+I69</f>
        <v/>
      </c>
      <c r="K69">
        <f>IF(AND(J69&gt;=0,J68&lt;0),$A69,"")</f>
        <v/>
      </c>
      <c r="L69" s="19">
        <f>$D$25*IF($D$22&lt;=0,1,MIN(1,$A69/$D$22))+IF($A69=36,$D$23,0)</f>
        <v/>
      </c>
      <c r="M69" s="19">
        <f>$D$26</f>
        <v/>
      </c>
      <c r="N69" s="19">
        <f>L69-M69</f>
        <v/>
      </c>
      <c r="O69" s="19">
        <f>O68+N69</f>
        <v/>
      </c>
      <c r="P69">
        <f>IF(AND(O69&gt;=0,O68&lt;0),$A69,"")</f>
        <v/>
      </c>
      <c r="Q69" s="9" t="n"/>
      <c r="R69" s="19">
        <f>IF(Q69="","",R68+Q69)</f>
        <v/>
      </c>
    </row>
    <row r="70">
      <c r="A70" t="n">
        <v>28</v>
      </c>
      <c r="B70" s="19">
        <f>$B$25*IF($B$22&lt;=0,1,MIN(1,$A70/$B$22))+IF($A70=36,$B$23,0)</f>
        <v/>
      </c>
      <c r="C70" s="19">
        <f>$B$26</f>
        <v/>
      </c>
      <c r="D70" s="19">
        <f>B70-C70</f>
        <v/>
      </c>
      <c r="E70" s="19">
        <f>E69+D70</f>
        <v/>
      </c>
      <c r="F70">
        <f>IF(AND(E70&gt;=0,E69&lt;0),$A70,"")</f>
        <v/>
      </c>
      <c r="G70" s="19">
        <f>$C$25*IF($C$22&lt;=0,1,MIN(1,$A70/$C$22))+IF($A70=36,$C$23,0)</f>
        <v/>
      </c>
      <c r="H70" s="19">
        <f>$C$26</f>
        <v/>
      </c>
      <c r="I70" s="19">
        <f>G70-H70</f>
        <v/>
      </c>
      <c r="J70" s="19">
        <f>J69+I70</f>
        <v/>
      </c>
      <c r="K70">
        <f>IF(AND(J70&gt;=0,J69&lt;0),$A70,"")</f>
        <v/>
      </c>
      <c r="L70" s="19">
        <f>$D$25*IF($D$22&lt;=0,1,MIN(1,$A70/$D$22))+IF($A70=36,$D$23,0)</f>
        <v/>
      </c>
      <c r="M70" s="19">
        <f>$D$26</f>
        <v/>
      </c>
      <c r="N70" s="19">
        <f>L70-M70</f>
        <v/>
      </c>
      <c r="O70" s="19">
        <f>O69+N70</f>
        <v/>
      </c>
      <c r="P70">
        <f>IF(AND(O70&gt;=0,O69&lt;0),$A70,"")</f>
        <v/>
      </c>
      <c r="Q70" s="9" t="n"/>
      <c r="R70" s="19">
        <f>IF(Q70="","",R69+Q70)</f>
        <v/>
      </c>
    </row>
    <row r="71">
      <c r="A71" t="n">
        <v>29</v>
      </c>
      <c r="B71" s="19">
        <f>$B$25*IF($B$22&lt;=0,1,MIN(1,$A71/$B$22))+IF($A71=36,$B$23,0)</f>
        <v/>
      </c>
      <c r="C71" s="19">
        <f>$B$26</f>
        <v/>
      </c>
      <c r="D71" s="19">
        <f>B71-C71</f>
        <v/>
      </c>
      <c r="E71" s="19">
        <f>E70+D71</f>
        <v/>
      </c>
      <c r="F71">
        <f>IF(AND(E71&gt;=0,E70&lt;0),$A71,"")</f>
        <v/>
      </c>
      <c r="G71" s="19">
        <f>$C$25*IF($C$22&lt;=0,1,MIN(1,$A71/$C$22))+IF($A71=36,$C$23,0)</f>
        <v/>
      </c>
      <c r="H71" s="19">
        <f>$C$26</f>
        <v/>
      </c>
      <c r="I71" s="19">
        <f>G71-H71</f>
        <v/>
      </c>
      <c r="J71" s="19">
        <f>J70+I71</f>
        <v/>
      </c>
      <c r="K71">
        <f>IF(AND(J71&gt;=0,J70&lt;0),$A71,"")</f>
        <v/>
      </c>
      <c r="L71" s="19">
        <f>$D$25*IF($D$22&lt;=0,1,MIN(1,$A71/$D$22))+IF($A71=36,$D$23,0)</f>
        <v/>
      </c>
      <c r="M71" s="19">
        <f>$D$26</f>
        <v/>
      </c>
      <c r="N71" s="19">
        <f>L71-M71</f>
        <v/>
      </c>
      <c r="O71" s="19">
        <f>O70+N71</f>
        <v/>
      </c>
      <c r="P71">
        <f>IF(AND(O71&gt;=0,O70&lt;0),$A71,"")</f>
        <v/>
      </c>
      <c r="Q71" s="9" t="n"/>
      <c r="R71" s="19">
        <f>IF(Q71="","",R70+Q71)</f>
        <v/>
      </c>
    </row>
    <row r="72">
      <c r="A72" t="n">
        <v>30</v>
      </c>
      <c r="B72" s="19">
        <f>$B$25*IF($B$22&lt;=0,1,MIN(1,$A72/$B$22))+IF($A72=36,$B$23,0)</f>
        <v/>
      </c>
      <c r="C72" s="19">
        <f>$B$26</f>
        <v/>
      </c>
      <c r="D72" s="19">
        <f>B72-C72</f>
        <v/>
      </c>
      <c r="E72" s="19">
        <f>E71+D72</f>
        <v/>
      </c>
      <c r="F72">
        <f>IF(AND(E72&gt;=0,E71&lt;0),$A72,"")</f>
        <v/>
      </c>
      <c r="G72" s="19">
        <f>$C$25*IF($C$22&lt;=0,1,MIN(1,$A72/$C$22))+IF($A72=36,$C$23,0)</f>
        <v/>
      </c>
      <c r="H72" s="19">
        <f>$C$26</f>
        <v/>
      </c>
      <c r="I72" s="19">
        <f>G72-H72</f>
        <v/>
      </c>
      <c r="J72" s="19">
        <f>J71+I72</f>
        <v/>
      </c>
      <c r="K72">
        <f>IF(AND(J72&gt;=0,J71&lt;0),$A72,"")</f>
        <v/>
      </c>
      <c r="L72" s="19">
        <f>$D$25*IF($D$22&lt;=0,1,MIN(1,$A72/$D$22))+IF($A72=36,$D$23,0)</f>
        <v/>
      </c>
      <c r="M72" s="19">
        <f>$D$26</f>
        <v/>
      </c>
      <c r="N72" s="19">
        <f>L72-M72</f>
        <v/>
      </c>
      <c r="O72" s="19">
        <f>O71+N72</f>
        <v/>
      </c>
      <c r="P72">
        <f>IF(AND(O72&gt;=0,O71&lt;0),$A72,"")</f>
        <v/>
      </c>
      <c r="Q72" s="9" t="n"/>
      <c r="R72" s="19">
        <f>IF(Q72="","",R71+Q72)</f>
        <v/>
      </c>
    </row>
    <row r="73">
      <c r="A73" t="n">
        <v>31</v>
      </c>
      <c r="B73" s="19">
        <f>$B$25*IF($B$22&lt;=0,1,MIN(1,$A73/$B$22))+IF($A73=36,$B$23,0)</f>
        <v/>
      </c>
      <c r="C73" s="19">
        <f>$B$26</f>
        <v/>
      </c>
      <c r="D73" s="19">
        <f>B73-C73</f>
        <v/>
      </c>
      <c r="E73" s="19">
        <f>E72+D73</f>
        <v/>
      </c>
      <c r="F73">
        <f>IF(AND(E73&gt;=0,E72&lt;0),$A73,"")</f>
        <v/>
      </c>
      <c r="G73" s="19">
        <f>$C$25*IF($C$22&lt;=0,1,MIN(1,$A73/$C$22))+IF($A73=36,$C$23,0)</f>
        <v/>
      </c>
      <c r="H73" s="19">
        <f>$C$26</f>
        <v/>
      </c>
      <c r="I73" s="19">
        <f>G73-H73</f>
        <v/>
      </c>
      <c r="J73" s="19">
        <f>J72+I73</f>
        <v/>
      </c>
      <c r="K73">
        <f>IF(AND(J73&gt;=0,J72&lt;0),$A73,"")</f>
        <v/>
      </c>
      <c r="L73" s="19">
        <f>$D$25*IF($D$22&lt;=0,1,MIN(1,$A73/$D$22))+IF($A73=36,$D$23,0)</f>
        <v/>
      </c>
      <c r="M73" s="19">
        <f>$D$26</f>
        <v/>
      </c>
      <c r="N73" s="19">
        <f>L73-M73</f>
        <v/>
      </c>
      <c r="O73" s="19">
        <f>O72+N73</f>
        <v/>
      </c>
      <c r="P73">
        <f>IF(AND(O73&gt;=0,O72&lt;0),$A73,"")</f>
        <v/>
      </c>
      <c r="Q73" s="9" t="n"/>
      <c r="R73" s="19">
        <f>IF(Q73="","",R72+Q73)</f>
        <v/>
      </c>
    </row>
    <row r="74">
      <c r="A74" t="n">
        <v>32</v>
      </c>
      <c r="B74" s="19">
        <f>$B$25*IF($B$22&lt;=0,1,MIN(1,$A74/$B$22))+IF($A74=36,$B$23,0)</f>
        <v/>
      </c>
      <c r="C74" s="19">
        <f>$B$26</f>
        <v/>
      </c>
      <c r="D74" s="19">
        <f>B74-C74</f>
        <v/>
      </c>
      <c r="E74" s="19">
        <f>E73+D74</f>
        <v/>
      </c>
      <c r="F74">
        <f>IF(AND(E74&gt;=0,E73&lt;0),$A74,"")</f>
        <v/>
      </c>
      <c r="G74" s="19">
        <f>$C$25*IF($C$22&lt;=0,1,MIN(1,$A74/$C$22))+IF($A74=36,$C$23,0)</f>
        <v/>
      </c>
      <c r="H74" s="19">
        <f>$C$26</f>
        <v/>
      </c>
      <c r="I74" s="19">
        <f>G74-H74</f>
        <v/>
      </c>
      <c r="J74" s="19">
        <f>J73+I74</f>
        <v/>
      </c>
      <c r="K74">
        <f>IF(AND(J74&gt;=0,J73&lt;0),$A74,"")</f>
        <v/>
      </c>
      <c r="L74" s="19">
        <f>$D$25*IF($D$22&lt;=0,1,MIN(1,$A74/$D$22))+IF($A74=36,$D$23,0)</f>
        <v/>
      </c>
      <c r="M74" s="19">
        <f>$D$26</f>
        <v/>
      </c>
      <c r="N74" s="19">
        <f>L74-M74</f>
        <v/>
      </c>
      <c r="O74" s="19">
        <f>O73+N74</f>
        <v/>
      </c>
      <c r="P74">
        <f>IF(AND(O74&gt;=0,O73&lt;0),$A74,"")</f>
        <v/>
      </c>
      <c r="Q74" s="9" t="n"/>
      <c r="R74" s="19">
        <f>IF(Q74="","",R73+Q74)</f>
        <v/>
      </c>
    </row>
    <row r="75">
      <c r="A75" t="n">
        <v>33</v>
      </c>
      <c r="B75" s="19">
        <f>$B$25*IF($B$22&lt;=0,1,MIN(1,$A75/$B$22))+IF($A75=36,$B$23,0)</f>
        <v/>
      </c>
      <c r="C75" s="19">
        <f>$B$26</f>
        <v/>
      </c>
      <c r="D75" s="19">
        <f>B75-C75</f>
        <v/>
      </c>
      <c r="E75" s="19">
        <f>E74+D75</f>
        <v/>
      </c>
      <c r="F75">
        <f>IF(AND(E75&gt;=0,E74&lt;0),$A75,"")</f>
        <v/>
      </c>
      <c r="G75" s="19">
        <f>$C$25*IF($C$22&lt;=0,1,MIN(1,$A75/$C$22))+IF($A75=36,$C$23,0)</f>
        <v/>
      </c>
      <c r="H75" s="19">
        <f>$C$26</f>
        <v/>
      </c>
      <c r="I75" s="19">
        <f>G75-H75</f>
        <v/>
      </c>
      <c r="J75" s="19">
        <f>J74+I75</f>
        <v/>
      </c>
      <c r="K75">
        <f>IF(AND(J75&gt;=0,J74&lt;0),$A75,"")</f>
        <v/>
      </c>
      <c r="L75" s="19">
        <f>$D$25*IF($D$22&lt;=0,1,MIN(1,$A75/$D$22))+IF($A75=36,$D$23,0)</f>
        <v/>
      </c>
      <c r="M75" s="19">
        <f>$D$26</f>
        <v/>
      </c>
      <c r="N75" s="19">
        <f>L75-M75</f>
        <v/>
      </c>
      <c r="O75" s="19">
        <f>O74+N75</f>
        <v/>
      </c>
      <c r="P75">
        <f>IF(AND(O75&gt;=0,O74&lt;0),$A75,"")</f>
        <v/>
      </c>
      <c r="Q75" s="9" t="n"/>
      <c r="R75" s="19">
        <f>IF(Q75="","",R74+Q75)</f>
        <v/>
      </c>
    </row>
    <row r="76">
      <c r="A76" t="n">
        <v>34</v>
      </c>
      <c r="B76" s="19">
        <f>$B$25*IF($B$22&lt;=0,1,MIN(1,$A76/$B$22))+IF($A76=36,$B$23,0)</f>
        <v/>
      </c>
      <c r="C76" s="19">
        <f>$B$26</f>
        <v/>
      </c>
      <c r="D76" s="19">
        <f>B76-C76</f>
        <v/>
      </c>
      <c r="E76" s="19">
        <f>E75+D76</f>
        <v/>
      </c>
      <c r="F76">
        <f>IF(AND(E76&gt;=0,E75&lt;0),$A76,"")</f>
        <v/>
      </c>
      <c r="G76" s="19">
        <f>$C$25*IF($C$22&lt;=0,1,MIN(1,$A76/$C$22))+IF($A76=36,$C$23,0)</f>
        <v/>
      </c>
      <c r="H76" s="19">
        <f>$C$26</f>
        <v/>
      </c>
      <c r="I76" s="19">
        <f>G76-H76</f>
        <v/>
      </c>
      <c r="J76" s="19">
        <f>J75+I76</f>
        <v/>
      </c>
      <c r="K76">
        <f>IF(AND(J76&gt;=0,J75&lt;0),$A76,"")</f>
        <v/>
      </c>
      <c r="L76" s="19">
        <f>$D$25*IF($D$22&lt;=0,1,MIN(1,$A76/$D$22))+IF($A76=36,$D$23,0)</f>
        <v/>
      </c>
      <c r="M76" s="19">
        <f>$D$26</f>
        <v/>
      </c>
      <c r="N76" s="19">
        <f>L76-M76</f>
        <v/>
      </c>
      <c r="O76" s="19">
        <f>O75+N76</f>
        <v/>
      </c>
      <c r="P76">
        <f>IF(AND(O76&gt;=0,O75&lt;0),$A76,"")</f>
        <v/>
      </c>
      <c r="Q76" s="9" t="n"/>
      <c r="R76" s="19">
        <f>IF(Q76="","",R75+Q76)</f>
        <v/>
      </c>
    </row>
    <row r="77">
      <c r="A77" t="n">
        <v>35</v>
      </c>
      <c r="B77" s="19">
        <f>$B$25*IF($B$22&lt;=0,1,MIN(1,$A77/$B$22))+IF($A77=36,$B$23,0)</f>
        <v/>
      </c>
      <c r="C77" s="19">
        <f>$B$26</f>
        <v/>
      </c>
      <c r="D77" s="19">
        <f>B77-C77</f>
        <v/>
      </c>
      <c r="E77" s="19">
        <f>E76+D77</f>
        <v/>
      </c>
      <c r="F77">
        <f>IF(AND(E77&gt;=0,E76&lt;0),$A77,"")</f>
        <v/>
      </c>
      <c r="G77" s="19">
        <f>$C$25*IF($C$22&lt;=0,1,MIN(1,$A77/$C$22))+IF($A77=36,$C$23,0)</f>
        <v/>
      </c>
      <c r="H77" s="19">
        <f>$C$26</f>
        <v/>
      </c>
      <c r="I77" s="19">
        <f>G77-H77</f>
        <v/>
      </c>
      <c r="J77" s="19">
        <f>J76+I77</f>
        <v/>
      </c>
      <c r="K77">
        <f>IF(AND(J77&gt;=0,J76&lt;0),$A77,"")</f>
        <v/>
      </c>
      <c r="L77" s="19">
        <f>$D$25*IF($D$22&lt;=0,1,MIN(1,$A77/$D$22))+IF($A77=36,$D$23,0)</f>
        <v/>
      </c>
      <c r="M77" s="19">
        <f>$D$26</f>
        <v/>
      </c>
      <c r="N77" s="19">
        <f>L77-M77</f>
        <v/>
      </c>
      <c r="O77" s="19">
        <f>O76+N77</f>
        <v/>
      </c>
      <c r="P77">
        <f>IF(AND(O77&gt;=0,O76&lt;0),$A77,"")</f>
        <v/>
      </c>
      <c r="Q77" s="9" t="n"/>
      <c r="R77" s="19">
        <f>IF(Q77="","",R76+Q77)</f>
        <v/>
      </c>
    </row>
    <row r="78">
      <c r="A78" t="n">
        <v>36</v>
      </c>
      <c r="B78" s="19">
        <f>$B$25*IF($B$22&lt;=0,1,MIN(1,$A78/$B$22))+IF($A78=36,$B$23,0)</f>
        <v/>
      </c>
      <c r="C78" s="19">
        <f>$B$26</f>
        <v/>
      </c>
      <c r="D78" s="19">
        <f>B78-C78</f>
        <v/>
      </c>
      <c r="E78" s="19">
        <f>E77+D78</f>
        <v/>
      </c>
      <c r="F78">
        <f>IF(AND(E78&gt;=0,E77&lt;0),$A78,"")</f>
        <v/>
      </c>
      <c r="G78" s="19">
        <f>$C$25*IF($C$22&lt;=0,1,MIN(1,$A78/$C$22))+IF($A78=36,$C$23,0)</f>
        <v/>
      </c>
      <c r="H78" s="19">
        <f>$C$26</f>
        <v/>
      </c>
      <c r="I78" s="19">
        <f>G78-H78</f>
        <v/>
      </c>
      <c r="J78" s="19">
        <f>J77+I78</f>
        <v/>
      </c>
      <c r="K78">
        <f>IF(AND(J78&gt;=0,J77&lt;0),$A78,"")</f>
        <v/>
      </c>
      <c r="L78" s="19">
        <f>$D$25*IF($D$22&lt;=0,1,MIN(1,$A78/$D$22))+IF($A78=36,$D$23,0)</f>
        <v/>
      </c>
      <c r="M78" s="19">
        <f>$D$26</f>
        <v/>
      </c>
      <c r="N78" s="19">
        <f>L78-M78</f>
        <v/>
      </c>
      <c r="O78" s="19">
        <f>O77+N78</f>
        <v/>
      </c>
      <c r="P78">
        <f>IF(AND(O78&gt;=0,O77&lt;0),$A78,"")</f>
        <v/>
      </c>
      <c r="Q78" s="9" t="n"/>
      <c r="R78" s="19">
        <f>IF(Q78="","",R77+Q78)</f>
        <v/>
      </c>
    </row>
  </sheetData>
  <mergeCells count="2">
    <mergeCell ref="B5:H5"/>
    <mergeCell ref="B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2026-10-07T04:13:17Z</dcterms:created>
  <dcterms:modified xsi:type="dcterms:W3CDTF">2026-10-07T04:13:17Z</dcterms:modified>
</cp:coreProperties>
</file>