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yyyy-mm-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EF3C7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164" fontId="0" fillId="4" borderId="0" pivotButton="0" quotePrefix="0" xfId="0"/>
    <xf numFmtId="0" fontId="0" fillId="4" borderId="0" pivotButton="0" quotePrefix="0" xfId="0"/>
    <xf numFmtId="165" fontId="0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XLOOKUP vs INDEX/MATCH practice workbook - Crestview Property Group (example business)</t>
        </is>
      </c>
    </row>
    <row r="3">
      <c r="A3" t="inlineStr">
        <is>
          <t>Crestview Property Group is a fictional example business. All data here is made up for practice.</t>
        </is>
      </c>
    </row>
    <row r="4">
      <c r="A4" t="inlineStr">
        <is>
          <t>Column J uses INDEX/MATCH (works in every Excel version and in Google Sheets). Column K uses XLOOKUP (Microsoft 365, Excel 2021, Excel 2024).</t>
        </is>
      </c>
    </row>
    <row r="5">
      <c r="A5" t="inlineStr">
        <is>
          <t>Practice sheet: yellow cells are inputs, blue cells are where your formulas go. Solution sheet: formulas filled in, with notes.</t>
        </is>
      </c>
    </row>
    <row r="6">
      <c r="A6" t="inlineStr">
        <is>
          <t>Tasks 7a and 7b return a whole row, so each spills four cells to the right.</t>
        </is>
      </c>
    </row>
    <row r="7">
      <c r="A7" t="inlineStr">
        <is>
          <t>Tables: Units A1:E9, Maintenance spend by property and month A12:D16, Work order log A19:D27.</t>
        </is>
      </c>
    </row>
    <row r="8">
      <c r="A8" t="inlineStr">
        <is>
          <t>Guide: https://parityai.pro/blog/xlookup-vs-index-match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3" customWidth="1" min="4" max="4"/>
    <col width="12" customWidth="1" min="5" max="5"/>
    <col width="50" customWidth="1" min="7" max="7"/>
    <col width="13" customWidth="1" min="8" max="8"/>
    <col width="9" customWidth="1" min="9" max="9"/>
    <col width="16" customWidth="1" min="10" max="10"/>
    <col width="16" customWidth="1" min="11" max="11"/>
    <col width="10" customWidth="1" min="12" max="12"/>
    <col width="12" customWidth="1" min="13" max="13"/>
  </cols>
  <sheetData>
    <row r="1">
      <c r="A1" s="2" t="inlineStr">
        <is>
          <t>Unit</t>
        </is>
      </c>
      <c r="B1" s="2" t="inlineStr">
        <is>
          <t>Property</t>
        </is>
      </c>
      <c r="C1" s="2" t="inlineStr">
        <is>
          <t>Bedrooms</t>
        </is>
      </c>
      <c r="D1" s="2" t="inlineStr">
        <is>
          <t>Monthly rent</t>
        </is>
      </c>
      <c r="E1" s="2" t="inlineStr">
        <is>
          <t>Lease end</t>
        </is>
      </c>
      <c r="G1" s="3" t="inlineStr">
        <is>
          <t>Task</t>
        </is>
      </c>
      <c r="H1" s="3" t="inlineStr">
        <is>
          <t>Input 1</t>
        </is>
      </c>
      <c r="I1" s="3" t="inlineStr">
        <is>
          <t>Input 2</t>
        </is>
      </c>
      <c r="J1" s="3" t="inlineStr">
        <is>
          <t>INDEX/MATCH</t>
        </is>
      </c>
      <c r="K1" s="3" t="inlineStr">
        <is>
          <t>XLOOKUP</t>
        </is>
      </c>
    </row>
    <row r="2">
      <c r="A2" s="4" t="inlineStr">
        <is>
          <t>B-101</t>
        </is>
      </c>
      <c r="B2" s="4" t="inlineStr">
        <is>
          <t>Birch Court</t>
        </is>
      </c>
      <c r="C2" s="4" t="n">
        <v>1</v>
      </c>
      <c r="D2" s="5" t="n">
        <v>1150</v>
      </c>
      <c r="E2" s="6" t="n">
        <v>46477</v>
      </c>
      <c r="G2" s="7" t="inlineStr">
        <is>
          <t>1. Monthly rent for this unit</t>
        </is>
      </c>
      <c r="H2" s="8" t="inlineStr">
        <is>
          <t>B-204</t>
        </is>
      </c>
      <c r="J2" s="9" t="n"/>
      <c r="K2" s="9" t="n"/>
    </row>
    <row r="3">
      <c r="A3" s="4" t="inlineStr">
        <is>
          <t>B-102</t>
        </is>
      </c>
      <c r="B3" s="4" t="inlineStr">
        <is>
          <t>Birch Court</t>
        </is>
      </c>
      <c r="C3" s="4" t="n">
        <v>2</v>
      </c>
      <c r="D3" s="5" t="n">
        <v>1425</v>
      </c>
      <c r="E3" s="6" t="n">
        <v>46387</v>
      </c>
      <c r="G3" s="7" t="inlineStr">
        <is>
          <t>2. Mistyped unit, MATCH's 0 left out</t>
        </is>
      </c>
      <c r="H3" s="8" t="inlineStr">
        <is>
          <t>C-111</t>
        </is>
      </c>
      <c r="J3" s="9" t="n"/>
      <c r="K3" s="9" t="n"/>
    </row>
    <row r="4">
      <c r="A4" s="4" t="inlineStr">
        <is>
          <t>B-204</t>
        </is>
      </c>
      <c r="B4" s="4" t="inlineStr">
        <is>
          <t>Birch Court</t>
        </is>
      </c>
      <c r="C4" s="4" t="n">
        <v>2</v>
      </c>
      <c r="D4" s="5" t="n">
        <v>1475</v>
      </c>
      <c r="E4" s="6" t="n">
        <v>46568</v>
      </c>
      <c r="G4" s="7" t="inlineStr">
        <is>
          <t>3. Mistyped unit with a message</t>
        </is>
      </c>
      <c r="H4" s="8" t="inlineStr">
        <is>
          <t>C-111</t>
        </is>
      </c>
      <c r="J4" s="10" t="n"/>
      <c r="K4" s="10" t="n"/>
    </row>
    <row r="5">
      <c r="A5" s="4" t="inlineStr">
        <is>
          <t>C-110</t>
        </is>
      </c>
      <c r="B5" s="4" t="inlineStr">
        <is>
          <t>Cedar Flats</t>
        </is>
      </c>
      <c r="C5" s="4" t="n">
        <v>1</v>
      </c>
      <c r="D5" s="5" t="n">
        <v>1095</v>
      </c>
      <c r="E5" s="6" t="n">
        <v>46356</v>
      </c>
      <c r="G5" s="7" t="inlineStr">
        <is>
          <t>4. Maintenance spend for this property and month (two-way)</t>
        </is>
      </c>
      <c r="H5" s="8" t="inlineStr">
        <is>
          <t>Cedar Flats</t>
        </is>
      </c>
      <c r="I5" s="8" t="inlineStr">
        <is>
          <t>Aug</t>
        </is>
      </c>
      <c r="J5" s="9" t="n"/>
      <c r="K5" s="9" t="n"/>
    </row>
    <row r="6">
      <c r="A6" s="4" t="inlineStr">
        <is>
          <t>C-215</t>
        </is>
      </c>
      <c r="B6" s="4" t="inlineStr">
        <is>
          <t>Cedar Flats</t>
        </is>
      </c>
      <c r="C6" s="4" t="n">
        <v>3</v>
      </c>
      <c r="D6" s="5" t="n">
        <v>1890</v>
      </c>
      <c r="E6" s="6" t="n">
        <v>46418</v>
      </c>
      <c r="G6" s="7" t="inlineStr">
        <is>
          <t>5. Most recent job for this unit</t>
        </is>
      </c>
      <c r="H6" s="8" t="inlineStr">
        <is>
          <t>B-204</t>
        </is>
      </c>
      <c r="J6" s="10" t="n"/>
      <c r="K6" s="10" t="n"/>
    </row>
    <row r="7">
      <c r="A7" s="4" t="inlineStr">
        <is>
          <t>E-003</t>
        </is>
      </c>
      <c r="B7" s="4" t="inlineStr">
        <is>
          <t>Elm Row</t>
        </is>
      </c>
      <c r="C7" s="4" t="n">
        <v>2</v>
      </c>
      <c r="D7" s="5" t="n">
        <v>1350</v>
      </c>
      <c r="E7" s="6" t="n">
        <v>46630</v>
      </c>
      <c r="G7" s="7" t="inlineStr">
        <is>
          <t>6. Which unit rents for this amount? (answer is left of the lookup column)</t>
        </is>
      </c>
      <c r="H7" s="8" t="n">
        <v>1890</v>
      </c>
      <c r="J7" s="10" t="n"/>
      <c r="K7" s="10" t="n"/>
    </row>
    <row r="8">
      <c r="A8" s="4" t="inlineStr">
        <is>
          <t>O-301</t>
        </is>
      </c>
      <c r="B8" s="4" t="inlineStr">
        <is>
          <t>Oak Terrace</t>
        </is>
      </c>
      <c r="C8" s="4" t="n">
        <v>1</v>
      </c>
      <c r="D8" s="5" t="n">
        <v>1210</v>
      </c>
      <c r="E8" s="6" t="n">
        <v>46326</v>
      </c>
    </row>
    <row r="9">
      <c r="A9" s="4" t="inlineStr">
        <is>
          <t>O-412</t>
        </is>
      </c>
      <c r="B9" s="4" t="inlineStr">
        <is>
          <t>Oak Terrace</t>
        </is>
      </c>
      <c r="C9" s="4" t="n">
        <v>2</v>
      </c>
      <c r="D9" s="5" t="n">
        <v>1560</v>
      </c>
      <c r="E9" s="6" t="n">
        <v>46507</v>
      </c>
      <c r="G9" s="7" t="inlineStr">
        <is>
          <t>7a. Whole record for this unit, INDEX/MATCH version (spills J9:M9)</t>
        </is>
      </c>
      <c r="H9" s="8" t="inlineStr">
        <is>
          <t>O-301</t>
        </is>
      </c>
      <c r="J9" s="10" t="n"/>
      <c r="K9" s="10" t="n"/>
      <c r="L9" s="9" t="n"/>
      <c r="M9" s="11" t="n"/>
    </row>
    <row r="10">
      <c r="G10" s="7" t="inlineStr">
        <is>
          <t>7b. Whole record for this unit, XLOOKUP version (spills J10:M10)</t>
        </is>
      </c>
      <c r="H10" s="8" t="inlineStr">
        <is>
          <t>O-301</t>
        </is>
      </c>
      <c r="J10" s="10" t="n"/>
      <c r="K10" s="10" t="n"/>
      <c r="L10" s="9" t="n"/>
      <c r="M10" s="11" t="n"/>
    </row>
    <row r="11">
      <c r="A11" s="12" t="inlineStr">
        <is>
          <t>Maintenance spend (Q3 2026)</t>
        </is>
      </c>
    </row>
    <row r="12">
      <c r="A12" s="2" t="inlineStr">
        <is>
          <t>Property</t>
        </is>
      </c>
      <c r="B12" s="2" t="inlineStr">
        <is>
          <t>Jul</t>
        </is>
      </c>
      <c r="C12" s="2" t="inlineStr">
        <is>
          <t>Aug</t>
        </is>
      </c>
      <c r="D12" s="2" t="inlineStr">
        <is>
          <t>Sep</t>
        </is>
      </c>
    </row>
    <row r="13">
      <c r="A13" s="4" t="inlineStr">
        <is>
          <t>Birch Court</t>
        </is>
      </c>
      <c r="B13" s="5" t="n">
        <v>1240</v>
      </c>
      <c r="C13" s="5" t="n">
        <v>860</v>
      </c>
      <c r="D13" s="5" t="n">
        <v>2315</v>
      </c>
    </row>
    <row r="14">
      <c r="A14" s="4" t="inlineStr">
        <is>
          <t>Cedar Flats</t>
        </is>
      </c>
      <c r="B14" s="5" t="n">
        <v>610</v>
      </c>
      <c r="C14" s="5" t="n">
        <v>1980</v>
      </c>
      <c r="D14" s="5" t="n">
        <v>740</v>
      </c>
    </row>
    <row r="15">
      <c r="A15" s="4" t="inlineStr">
        <is>
          <t>Elm Row</t>
        </is>
      </c>
      <c r="B15" s="5" t="n">
        <v>395</v>
      </c>
      <c r="C15" s="5" t="n">
        <v>420</v>
      </c>
      <c r="D15" s="5" t="n">
        <v>1125</v>
      </c>
    </row>
    <row r="16">
      <c r="A16" s="4" t="inlineStr">
        <is>
          <t>Oak Terrace</t>
        </is>
      </c>
      <c r="B16" s="5" t="n">
        <v>1505</v>
      </c>
      <c r="C16" s="5" t="n">
        <v>690</v>
      </c>
      <c r="D16" s="5" t="n">
        <v>930</v>
      </c>
    </row>
    <row r="18">
      <c r="A18" s="12" t="inlineStr">
        <is>
          <t>Work order log</t>
        </is>
      </c>
    </row>
    <row r="19">
      <c r="A19" s="2" t="inlineStr">
        <is>
          <t>Date</t>
        </is>
      </c>
      <c r="B19" s="2" t="inlineStr">
        <is>
          <t>Unit</t>
        </is>
      </c>
      <c r="C19" s="2" t="inlineStr">
        <is>
          <t>Job</t>
        </is>
      </c>
      <c r="D19" s="2" t="inlineStr">
        <is>
          <t>Cost</t>
        </is>
      </c>
    </row>
    <row r="20">
      <c r="A20" s="6" t="n">
        <v>46211</v>
      </c>
      <c r="B20" s="4" t="inlineStr">
        <is>
          <t>B-204</t>
        </is>
      </c>
      <c r="C20" s="4" t="inlineStr">
        <is>
          <t>Leaking tap</t>
        </is>
      </c>
      <c r="D20" s="5" t="n">
        <v>140</v>
      </c>
    </row>
    <row r="21">
      <c r="A21" s="6" t="n">
        <v>46224</v>
      </c>
      <c r="B21" s="4" t="inlineStr">
        <is>
          <t>O-301</t>
        </is>
      </c>
      <c r="C21" s="4" t="inlineStr">
        <is>
          <t>Smoke alarm</t>
        </is>
      </c>
      <c r="D21" s="5" t="n">
        <v>85</v>
      </c>
    </row>
    <row r="22">
      <c r="A22" s="6" t="n">
        <v>46236</v>
      </c>
      <c r="B22" s="4" t="inlineStr">
        <is>
          <t>C-215</t>
        </is>
      </c>
      <c r="C22" s="4" t="inlineStr">
        <is>
          <t>Boiler service</t>
        </is>
      </c>
      <c r="D22" s="5" t="n">
        <v>260</v>
      </c>
    </row>
    <row r="23">
      <c r="A23" s="6" t="n">
        <v>46253</v>
      </c>
      <c r="B23" s="4" t="inlineStr">
        <is>
          <t>B-204</t>
        </is>
      </c>
      <c r="C23" s="4" t="inlineStr">
        <is>
          <t>Dishwasher repair</t>
        </is>
      </c>
      <c r="D23" s="5" t="n">
        <v>310</v>
      </c>
    </row>
    <row r="24">
      <c r="A24" s="6" t="n">
        <v>46270</v>
      </c>
      <c r="B24" s="4" t="inlineStr">
        <is>
          <t>E-003</t>
        </is>
      </c>
      <c r="C24" s="4" t="inlineStr">
        <is>
          <t>Lock change</t>
        </is>
      </c>
      <c r="D24" s="5" t="n">
        <v>175</v>
      </c>
    </row>
    <row r="25">
      <c r="A25" s="6" t="n">
        <v>46277</v>
      </c>
      <c r="B25" s="4" t="inlineStr">
        <is>
          <t>C-110</t>
        </is>
      </c>
      <c r="C25" s="4" t="inlineStr">
        <is>
          <t>Window seal</t>
        </is>
      </c>
      <c r="D25" s="5" t="n">
        <v>220</v>
      </c>
    </row>
    <row r="26">
      <c r="A26" s="6" t="n">
        <v>46291</v>
      </c>
      <c r="B26" s="4" t="inlineStr">
        <is>
          <t>B-204</t>
        </is>
      </c>
      <c r="C26" s="4" t="inlineStr">
        <is>
          <t>Bathroom fan</t>
        </is>
      </c>
      <c r="D26" s="5" t="n">
        <v>195</v>
      </c>
    </row>
    <row r="27">
      <c r="A27" s="6" t="n">
        <v>46294</v>
      </c>
      <c r="B27" s="4" t="inlineStr">
        <is>
          <t>O-412</t>
        </is>
      </c>
      <c r="C27" s="4" t="inlineStr">
        <is>
          <t>Gutter clean</t>
        </is>
      </c>
      <c r="D27" s="5" t="n">
        <v>150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3" customWidth="1" min="4" max="4"/>
    <col width="12" customWidth="1" min="5" max="5"/>
    <col width="50" customWidth="1" min="7" max="7"/>
    <col width="13" customWidth="1" min="8" max="8"/>
    <col width="9" customWidth="1" min="9" max="9"/>
    <col width="16" customWidth="1" min="10" max="10"/>
    <col width="16" customWidth="1" min="11" max="11"/>
    <col width="10" customWidth="1" min="12" max="12"/>
    <col width="12" customWidth="1" min="13" max="13"/>
    <col width="62" customWidth="1" min="15" max="15"/>
    <col width="48" customWidth="1" min="16" max="16"/>
  </cols>
  <sheetData>
    <row r="1">
      <c r="A1" s="2" t="inlineStr">
        <is>
          <t>Unit</t>
        </is>
      </c>
      <c r="B1" s="2" t="inlineStr">
        <is>
          <t>Property</t>
        </is>
      </c>
      <c r="C1" s="2" t="inlineStr">
        <is>
          <t>Bedrooms</t>
        </is>
      </c>
      <c r="D1" s="2" t="inlineStr">
        <is>
          <t>Monthly rent</t>
        </is>
      </c>
      <c r="E1" s="2" t="inlineStr">
        <is>
          <t>Lease end</t>
        </is>
      </c>
      <c r="G1" s="3" t="inlineStr">
        <is>
          <t>Task</t>
        </is>
      </c>
      <c r="H1" s="3" t="inlineStr">
        <is>
          <t>Input 1</t>
        </is>
      </c>
      <c r="I1" s="3" t="inlineStr">
        <is>
          <t>Input 2</t>
        </is>
      </c>
      <c r="J1" s="3" t="inlineStr">
        <is>
          <t>INDEX/MATCH</t>
        </is>
      </c>
      <c r="K1" s="3" t="inlineStr">
        <is>
          <t>XLOOKUP</t>
        </is>
      </c>
      <c r="O1" s="3" t="inlineStr">
        <is>
          <t>Formula used</t>
        </is>
      </c>
      <c r="P1" s="3" t="inlineStr">
        <is>
          <t>Note</t>
        </is>
      </c>
    </row>
    <row r="2">
      <c r="A2" s="4" t="inlineStr">
        <is>
          <t>B-101</t>
        </is>
      </c>
      <c r="B2" s="4" t="inlineStr">
        <is>
          <t>Birch Court</t>
        </is>
      </c>
      <c r="C2" s="4" t="n">
        <v>1</v>
      </c>
      <c r="D2" s="5" t="n">
        <v>1150</v>
      </c>
      <c r="E2" s="6" t="n">
        <v>46477</v>
      </c>
      <c r="G2" s="7" t="inlineStr">
        <is>
          <t>1. Monthly rent for this unit</t>
        </is>
      </c>
      <c r="H2" s="8" t="inlineStr">
        <is>
          <t>B-204</t>
        </is>
      </c>
      <c r="J2" s="9">
        <f>INDEX(D2:D9,MATCH(H2,A2:A9,0))</f>
        <v/>
      </c>
      <c r="K2" s="9">
        <f>_xlfn.XLOOKUP(H2,A2:A9,D2:D9)</f>
        <v/>
      </c>
      <c r="O2" t="inlineStr">
        <is>
          <t>INDEX/MATCH: =INDEX(D2:D9,MATCH(H2,A2:A9,0))   XLOOKUP: =XLOOKUP(H2,A2:A9,D2:D9)</t>
        </is>
      </c>
      <c r="P2" s="7" t="inlineStr">
        <is>
          <t>Same answer. MATCH finds the row number, INDEX returns that row of D.</t>
        </is>
      </c>
    </row>
    <row r="3">
      <c r="A3" s="4" t="inlineStr">
        <is>
          <t>B-102</t>
        </is>
      </c>
      <c r="B3" s="4" t="inlineStr">
        <is>
          <t>Birch Court</t>
        </is>
      </c>
      <c r="C3" s="4" t="n">
        <v>2</v>
      </c>
      <c r="D3" s="5" t="n">
        <v>1425</v>
      </c>
      <c r="E3" s="6" t="n">
        <v>46387</v>
      </c>
      <c r="G3" s="7" t="inlineStr">
        <is>
          <t>2. Mistyped unit, MATCH's 0 left out</t>
        </is>
      </c>
      <c r="H3" s="8" t="inlineStr">
        <is>
          <t>C-111</t>
        </is>
      </c>
      <c r="J3" s="9">
        <f>INDEX(D2:D9,MATCH(H3,A2:A9))</f>
        <v/>
      </c>
      <c r="K3" s="9">
        <f>_xlfn.XLOOKUP(H3,A2:A9,D2:D9)</f>
        <v/>
      </c>
      <c r="O3" t="inlineStr">
        <is>
          <t>INDEX/MATCH: =INDEX(D2:D9,MATCH(H3,A2:A9))   XLOOKUP: =XLOOKUP(H3,A2:A9,D2:D9)</t>
        </is>
      </c>
      <c r="P3" s="7" t="inlineStr">
        <is>
          <t>MATCH defaults to match_type 1 (approximate), so it returns C-110's rent. XLOOKUP defaults to exact.</t>
        </is>
      </c>
    </row>
    <row r="4">
      <c r="A4" s="4" t="inlineStr">
        <is>
          <t>B-204</t>
        </is>
      </c>
      <c r="B4" s="4" t="inlineStr">
        <is>
          <t>Birch Court</t>
        </is>
      </c>
      <c r="C4" s="4" t="n">
        <v>2</v>
      </c>
      <c r="D4" s="5" t="n">
        <v>1475</v>
      </c>
      <c r="E4" s="6" t="n">
        <v>46568</v>
      </c>
      <c r="G4" s="7" t="inlineStr">
        <is>
          <t>3. Mistyped unit with a message</t>
        </is>
      </c>
      <c r="H4" s="8" t="inlineStr">
        <is>
          <t>C-111</t>
        </is>
      </c>
      <c r="J4" s="10">
        <f>_xlfn.IFNA(INDEX(D2:D9,MATCH(H4,A2:A9,0)),"No such unit")</f>
        <v/>
      </c>
      <c r="K4" s="10">
        <f>_xlfn.XLOOKUP(H4,A2:A9,D2:D9,"No such unit")</f>
        <v/>
      </c>
      <c r="O4" t="inlineStr">
        <is>
          <t>INDEX/MATCH: =IFNA(INDEX(D2:D9,MATCH(H4,A2:A9,0)),"No such unit")   XLOOKUP: =XLOOKUP(H4,A2:A9,D2:D9,"No such unit")</t>
        </is>
      </c>
      <c r="P4" s="7" t="inlineStr">
        <is>
          <t>INDEX/MATCH needs IFNA around it; XLOOKUP has the argument built in.</t>
        </is>
      </c>
    </row>
    <row r="5">
      <c r="A5" s="4" t="inlineStr">
        <is>
          <t>C-110</t>
        </is>
      </c>
      <c r="B5" s="4" t="inlineStr">
        <is>
          <t>Cedar Flats</t>
        </is>
      </c>
      <c r="C5" s="4" t="n">
        <v>1</v>
      </c>
      <c r="D5" s="5" t="n">
        <v>1095</v>
      </c>
      <c r="E5" s="6" t="n">
        <v>46356</v>
      </c>
      <c r="G5" s="7" t="inlineStr">
        <is>
          <t>4. Maintenance spend for this property and month (two-way)</t>
        </is>
      </c>
      <c r="H5" s="8" t="inlineStr">
        <is>
          <t>Cedar Flats</t>
        </is>
      </c>
      <c r="I5" s="8" t="inlineStr">
        <is>
          <t>Aug</t>
        </is>
      </c>
      <c r="J5" s="9">
        <f>INDEX(B13:D16,MATCH(H5,A13:A16,0),MATCH(I5,B12:D12,0))</f>
        <v/>
      </c>
      <c r="K5" s="9">
        <f>_xlfn.XLOOKUP(H5,A13:A16,_xlfn.XLOOKUP(I5,B12:D12,B13:D16))</f>
        <v/>
      </c>
      <c r="O5" t="inlineStr">
        <is>
          <t>INDEX/MATCH: =INDEX(B13:D16,MATCH(H5,A13:A16,0),MATCH(I5,B12:D12,0))   XLOOKUP: =XLOOKUP(H5,A13:A16,XLOOKUP(I5,B12:D12,B13:D16))</t>
        </is>
      </c>
      <c r="P5" s="7" t="inlineStr">
        <is>
          <t>INDEX takes a row and a column number. The inner XLOOKUP returns the Aug column, the outer one picks the row.</t>
        </is>
      </c>
    </row>
    <row r="6">
      <c r="A6" s="4" t="inlineStr">
        <is>
          <t>C-215</t>
        </is>
      </c>
      <c r="B6" s="4" t="inlineStr">
        <is>
          <t>Cedar Flats</t>
        </is>
      </c>
      <c r="C6" s="4" t="n">
        <v>3</v>
      </c>
      <c r="D6" s="5" t="n">
        <v>1890</v>
      </c>
      <c r="E6" s="6" t="n">
        <v>46418</v>
      </c>
      <c r="G6" s="7" t="inlineStr">
        <is>
          <t>5. Most recent job for this unit</t>
        </is>
      </c>
      <c r="H6" s="8" t="inlineStr">
        <is>
          <t>B-204</t>
        </is>
      </c>
      <c r="J6" s="10">
        <f>LOOKUP(2,1/(B20:B27=H6),C20:C27)</f>
        <v/>
      </c>
      <c r="K6" s="10">
        <f>_xlfn.XLOOKUP(H6,B20:B27,C20:C27,,0,-1)</f>
        <v/>
      </c>
      <c r="O6" t="inlineStr">
        <is>
          <t>INDEX/MATCH: =LOOKUP(2,1/(B20:B27=H6),C20:C27)   XLOOKUP: =XLOOKUP(H6,B20:B27,C20:C27,,0,-1)</t>
        </is>
      </c>
      <c r="P6" s="7" t="inlineStr">
        <is>
          <t>Classic LOOKUP(2,1/...) trick for the last match, works in every version. XLOOKUP just searches from the bottom.</t>
        </is>
      </c>
    </row>
    <row r="7">
      <c r="A7" s="4" t="inlineStr">
        <is>
          <t>E-003</t>
        </is>
      </c>
      <c r="B7" s="4" t="inlineStr">
        <is>
          <t>Elm Row</t>
        </is>
      </c>
      <c r="C7" s="4" t="n">
        <v>2</v>
      </c>
      <c r="D7" s="5" t="n">
        <v>1350</v>
      </c>
      <c r="E7" s="6" t="n">
        <v>46630</v>
      </c>
      <c r="G7" s="7" t="inlineStr">
        <is>
          <t>6. Which unit rents for this amount? (answer is left of the lookup column)</t>
        </is>
      </c>
      <c r="H7" s="8" t="n">
        <v>1890</v>
      </c>
      <c r="J7" s="10">
        <f>INDEX(A2:A9,MATCH(H7,D2:D9,0))</f>
        <v/>
      </c>
      <c r="K7" s="10">
        <f>_xlfn.XLOOKUP(H7,D2:D9,A2:A9)</f>
        <v/>
      </c>
      <c r="O7" t="inlineStr">
        <is>
          <t>INDEX/MATCH: =INDEX(A2:A9,MATCH(H7,D2:D9,0))   XLOOKUP: =XLOOKUP(H7,D2:D9,A2:A9)</t>
        </is>
      </c>
      <c r="P7" s="7" t="inlineStr">
        <is>
          <t>Both look left. This was never a weakness of INDEX/MATCH, only of VLOOKUP.</t>
        </is>
      </c>
    </row>
    <row r="8">
      <c r="A8" s="4" t="inlineStr">
        <is>
          <t>O-301</t>
        </is>
      </c>
      <c r="B8" s="4" t="inlineStr">
        <is>
          <t>Oak Terrace</t>
        </is>
      </c>
      <c r="C8" s="4" t="n">
        <v>1</v>
      </c>
      <c r="D8" s="5" t="n">
        <v>1210</v>
      </c>
      <c r="E8" s="6" t="n">
        <v>46326</v>
      </c>
    </row>
    <row r="9">
      <c r="A9" s="4" t="inlineStr">
        <is>
          <t>O-412</t>
        </is>
      </c>
      <c r="B9" s="4" t="inlineStr">
        <is>
          <t>Oak Terrace</t>
        </is>
      </c>
      <c r="C9" s="4" t="n">
        <v>2</v>
      </c>
      <c r="D9" s="5" t="n">
        <v>1560</v>
      </c>
      <c r="E9" s="6" t="n">
        <v>46507</v>
      </c>
      <c r="G9" s="7" t="inlineStr">
        <is>
          <t>7a. Whole record for this unit, INDEX/MATCH version (spills J9:M9)</t>
        </is>
      </c>
      <c r="H9" s="8" t="inlineStr">
        <is>
          <t>O-301</t>
        </is>
      </c>
      <c r="J9" s="10">
        <f t="array" ref="J9:M9">INDEX(B2:E9,MATCH(H9,A2:A9,0),0)</f>
        <v/>
      </c>
      <c r="K9" s="10" t="n"/>
      <c r="L9" s="9" t="n"/>
      <c r="M9" s="11" t="n"/>
      <c r="O9" t="inlineStr">
        <is>
          <t>=INDEX(B2:E9,MATCH(H9,A2:A9,0),0)</t>
        </is>
      </c>
      <c r="P9" s="7" t="inlineStr">
        <is>
          <t>column_num 0 returns the whole row of B:E.</t>
        </is>
      </c>
    </row>
    <row r="10">
      <c r="G10" s="7" t="inlineStr">
        <is>
          <t>7b. Whole record for this unit, XLOOKUP version (spills J10:M10)</t>
        </is>
      </c>
      <c r="H10" s="8" t="inlineStr">
        <is>
          <t>O-301</t>
        </is>
      </c>
      <c r="J10" s="10">
        <f t="array" ref="J10:M10">_xlfn.XLOOKUP(H10,A2:A9,B2:E9)</f>
        <v/>
      </c>
      <c r="K10" s="10" t="n"/>
      <c r="L10" s="9" t="n"/>
      <c r="M10" s="11" t="n"/>
      <c r="O10" t="inlineStr">
        <is>
          <t>=XLOOKUP(H10,A2:A9,B2:E9)</t>
        </is>
      </c>
      <c r="P10" s="7" t="inlineStr">
        <is>
          <t>Return a multi-column range and the row spills.</t>
        </is>
      </c>
    </row>
    <row r="11">
      <c r="A11" s="12" t="inlineStr">
        <is>
          <t>Maintenance spend (Q3 2026)</t>
        </is>
      </c>
    </row>
    <row r="12">
      <c r="A12" s="2" t="inlineStr">
        <is>
          <t>Property</t>
        </is>
      </c>
      <c r="B12" s="2" t="inlineStr">
        <is>
          <t>Jul</t>
        </is>
      </c>
      <c r="C12" s="2" t="inlineStr">
        <is>
          <t>Aug</t>
        </is>
      </c>
      <c r="D12" s="2" t="inlineStr">
        <is>
          <t>Sep</t>
        </is>
      </c>
    </row>
    <row r="13">
      <c r="A13" s="4" t="inlineStr">
        <is>
          <t>Birch Court</t>
        </is>
      </c>
      <c r="B13" s="5" t="n">
        <v>1240</v>
      </c>
      <c r="C13" s="5" t="n">
        <v>860</v>
      </c>
      <c r="D13" s="5" t="n">
        <v>2315</v>
      </c>
    </row>
    <row r="14">
      <c r="A14" s="4" t="inlineStr">
        <is>
          <t>Cedar Flats</t>
        </is>
      </c>
      <c r="B14" s="5" t="n">
        <v>610</v>
      </c>
      <c r="C14" s="5" t="n">
        <v>1980</v>
      </c>
      <c r="D14" s="5" t="n">
        <v>740</v>
      </c>
    </row>
    <row r="15">
      <c r="A15" s="4" t="inlineStr">
        <is>
          <t>Elm Row</t>
        </is>
      </c>
      <c r="B15" s="5" t="n">
        <v>395</v>
      </c>
      <c r="C15" s="5" t="n">
        <v>420</v>
      </c>
      <c r="D15" s="5" t="n">
        <v>1125</v>
      </c>
    </row>
    <row r="16">
      <c r="A16" s="4" t="inlineStr">
        <is>
          <t>Oak Terrace</t>
        </is>
      </c>
      <c r="B16" s="5" t="n">
        <v>1505</v>
      </c>
      <c r="C16" s="5" t="n">
        <v>690</v>
      </c>
      <c r="D16" s="5" t="n">
        <v>930</v>
      </c>
    </row>
    <row r="18">
      <c r="A18" s="12" t="inlineStr">
        <is>
          <t>Work order log</t>
        </is>
      </c>
    </row>
    <row r="19">
      <c r="A19" s="2" t="inlineStr">
        <is>
          <t>Date</t>
        </is>
      </c>
      <c r="B19" s="2" t="inlineStr">
        <is>
          <t>Unit</t>
        </is>
      </c>
      <c r="C19" s="2" t="inlineStr">
        <is>
          <t>Job</t>
        </is>
      </c>
      <c r="D19" s="2" t="inlineStr">
        <is>
          <t>Cost</t>
        </is>
      </c>
    </row>
    <row r="20">
      <c r="A20" s="6" t="n">
        <v>46211</v>
      </c>
      <c r="B20" s="4" t="inlineStr">
        <is>
          <t>B-204</t>
        </is>
      </c>
      <c r="C20" s="4" t="inlineStr">
        <is>
          <t>Leaking tap</t>
        </is>
      </c>
      <c r="D20" s="5" t="n">
        <v>140</v>
      </c>
    </row>
    <row r="21">
      <c r="A21" s="6" t="n">
        <v>46224</v>
      </c>
      <c r="B21" s="4" t="inlineStr">
        <is>
          <t>O-301</t>
        </is>
      </c>
      <c r="C21" s="4" t="inlineStr">
        <is>
          <t>Smoke alarm</t>
        </is>
      </c>
      <c r="D21" s="5" t="n">
        <v>85</v>
      </c>
    </row>
    <row r="22">
      <c r="A22" s="6" t="n">
        <v>46236</v>
      </c>
      <c r="B22" s="4" t="inlineStr">
        <is>
          <t>C-215</t>
        </is>
      </c>
      <c r="C22" s="4" t="inlineStr">
        <is>
          <t>Boiler service</t>
        </is>
      </c>
      <c r="D22" s="5" t="n">
        <v>260</v>
      </c>
    </row>
    <row r="23">
      <c r="A23" s="6" t="n">
        <v>46253</v>
      </c>
      <c r="B23" s="4" t="inlineStr">
        <is>
          <t>B-204</t>
        </is>
      </c>
      <c r="C23" s="4" t="inlineStr">
        <is>
          <t>Dishwasher repair</t>
        </is>
      </c>
      <c r="D23" s="5" t="n">
        <v>310</v>
      </c>
    </row>
    <row r="24">
      <c r="A24" s="6" t="n">
        <v>46270</v>
      </c>
      <c r="B24" s="4" t="inlineStr">
        <is>
          <t>E-003</t>
        </is>
      </c>
      <c r="C24" s="4" t="inlineStr">
        <is>
          <t>Lock change</t>
        </is>
      </c>
      <c r="D24" s="5" t="n">
        <v>175</v>
      </c>
    </row>
    <row r="25">
      <c r="A25" s="6" t="n">
        <v>46277</v>
      </c>
      <c r="B25" s="4" t="inlineStr">
        <is>
          <t>C-110</t>
        </is>
      </c>
      <c r="C25" s="4" t="inlineStr">
        <is>
          <t>Window seal</t>
        </is>
      </c>
      <c r="D25" s="5" t="n">
        <v>220</v>
      </c>
    </row>
    <row r="26">
      <c r="A26" s="6" t="n">
        <v>46291</v>
      </c>
      <c r="B26" s="4" t="inlineStr">
        <is>
          <t>B-204</t>
        </is>
      </c>
      <c r="C26" s="4" t="inlineStr">
        <is>
          <t>Bathroom fan</t>
        </is>
      </c>
      <c r="D26" s="5" t="n">
        <v>195</v>
      </c>
    </row>
    <row r="27">
      <c r="A27" s="6" t="n">
        <v>46294</v>
      </c>
      <c r="B27" s="4" t="inlineStr">
        <is>
          <t>O-412</t>
        </is>
      </c>
      <c r="C27" s="4" t="inlineStr">
        <is>
          <t>Gutter clean</t>
        </is>
      </c>
      <c r="D27" s="5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2026-10-07T15:32:19Z</dcterms:created>
  <dcterms:modified xsi:type="dcterms:W3CDTF">2026-10-07T15:32:19Z</dcterms:modified>
</cp:coreProperties>
</file>